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215"/>
  <workbookPr defaultThemeVersion="166925"/>
  <mc:AlternateContent xmlns:mc="http://schemas.openxmlformats.org/markup-compatibility/2006">
    <mc:Choice Requires="x15">
      <x15ac:absPath xmlns:x15ac="http://schemas.microsoft.com/office/spreadsheetml/2010/11/ac" url="https://esm.sharepoint.com/sites/TravelManagement/Docs/New tender preparation (contract signature target date 02_2027)/For Submission/"/>
    </mc:Choice>
  </mc:AlternateContent>
  <xr:revisionPtr revIDLastSave="0" documentId="8_{CB742104-25E8-4E9F-A7B5-2D256DDAC5EF}" xr6:coauthVersionLast="47" xr6:coauthVersionMax="47" xr10:uidLastSave="{00000000-0000-0000-0000-000000000000}"/>
  <bookViews>
    <workbookView xWindow="22932" yWindow="-108" windowWidth="23256" windowHeight="12456" firstSheet="1" activeTab="1" xr2:uid="{CDD2ED6C-47CD-40F0-BD3C-FE931ED3E9AD}"/>
  </bookViews>
  <sheets>
    <sheet name="Instructions" sheetId="1" r:id="rId1"/>
    <sheet name="Transaction Fee Pricing" sheetId="2" r:id="rId2"/>
    <sheet name="Financial Notes" sheetId="3" r:id="rId3"/>
    <sheet name="Forecast Transaction Volumes" sheetId="4" state="hidden" r:id="rId4"/>
    <sheet name="Calculations" sheetId="5" state="hidden" r:id="rId5"/>
    <sheet name="TCO Summary" sheetId="6" state="hidden" r:id="rId6"/>
    <sheet name="TCO per country" sheetId="7" state="hidden" r:id="rId7"/>
    <sheet name="Spend &amp; transactions grid" sheetId="8" state="hidden" r:id="rId8"/>
  </sheets>
  <externalReferences>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_123Graph_AGRAF2" localSheetId="2" hidden="1">[1]IND!#REF!</definedName>
    <definedName name="__123Graph_AGRAF2" localSheetId="6" hidden="1">[1]IND!#REF!</definedName>
    <definedName name="__123Graph_AGRAF2" localSheetId="1" hidden="1">[1]IND!#REF!</definedName>
    <definedName name="__123Graph_AGRAF2" hidden="1">[1]IND!#REF!</definedName>
    <definedName name="__123Graph_AGRAF3" localSheetId="2" hidden="1">[1]IND!#REF!</definedName>
    <definedName name="__123Graph_AGRAF3" localSheetId="1" hidden="1">[1]IND!#REF!</definedName>
    <definedName name="__123Graph_AGRAF3" hidden="1">[1]IND!#REF!</definedName>
    <definedName name="__123Graph_BGRAF2" localSheetId="1" hidden="1">[1]IND!#REF!</definedName>
    <definedName name="__123Graph_BGRAF2" hidden="1">[1]IND!#REF!</definedName>
    <definedName name="__123Graph_BGRAF3" localSheetId="1" hidden="1">[1]IND!#REF!</definedName>
    <definedName name="__123Graph_BGRAF3" hidden="1">[1]IND!#REF!</definedName>
    <definedName name="__123Graph_BGRAPH1" localSheetId="1" hidden="1">'[2]TGS-TP'!#REF!</definedName>
    <definedName name="__123Graph_BGRAPH1" hidden="1">'[2]TGS-TP'!#REF!</definedName>
    <definedName name="__123Graph_CGRAF2" hidden="1">[1]IND!#REF!</definedName>
    <definedName name="__123Graph_CGRAF3" hidden="1">[1]IND!#REF!</definedName>
    <definedName name="__123Graph_DGRAF2" hidden="1">[1]IND!#REF!</definedName>
    <definedName name="__123Graph_LBL_AGRAF3" hidden="1">[1]IND!#REF!</definedName>
    <definedName name="__123Graph_LBL_BGRAF3" hidden="1">[1]IND!#REF!</definedName>
    <definedName name="__123Graph_LBL_CGRAF3" hidden="1">[1]IND!#REF!</definedName>
    <definedName name="__123Graph_XGRAF2" hidden="1">[1]IND!#REF!</definedName>
    <definedName name="__123Graph_XGRAF3" hidden="1">[1]IND!#REF!</definedName>
    <definedName name="__PL2" localSheetId="2" hidden="1">{#N/A,#N/A,FALSE,"form7200";#N/A,#N/A,FALSE,"FORM4534";#N/A,#N/A,FALSE,"FORM11053";#N/A,#N/A,FALSE,"FORM11082";#N/A,#N/A,FALSE,"FORM7280";#N/A,#N/A,FALSE,"FORM7214";#N/A,#N/A,FALSE,"FORM7263";#N/A,#N/A,FALSE,"FORM7266";#N/A,#N/A,FALSE,"FORM11053"}</definedName>
    <definedName name="__PL2" localSheetId="6" hidden="1">{#N/A,#N/A,FALSE,"form7200";#N/A,#N/A,FALSE,"FORM4534";#N/A,#N/A,FALSE,"FORM11053";#N/A,#N/A,FALSE,"FORM11082";#N/A,#N/A,FALSE,"FORM7280";#N/A,#N/A,FALSE,"FORM7214";#N/A,#N/A,FALSE,"FORM7263";#N/A,#N/A,FALSE,"FORM7266";#N/A,#N/A,FALSE,"FORM11053"}</definedName>
    <definedName name="__PL2" localSheetId="1" hidden="1">{#N/A,#N/A,FALSE,"form7200";#N/A,#N/A,FALSE,"FORM4534";#N/A,#N/A,FALSE,"FORM11053";#N/A,#N/A,FALSE,"FORM11082";#N/A,#N/A,FALSE,"FORM7280";#N/A,#N/A,FALSE,"FORM7214";#N/A,#N/A,FALSE,"FORM7263";#N/A,#N/A,FALSE,"FORM7266";#N/A,#N/A,FALSE,"FORM11053"}</definedName>
    <definedName name="__PL2" hidden="1">{#N/A,#N/A,FALSE,"form7200";#N/A,#N/A,FALSE,"FORM4534";#N/A,#N/A,FALSE,"FORM11053";#N/A,#N/A,FALSE,"FORM11082";#N/A,#N/A,FALSE,"FORM7280";#N/A,#N/A,FALSE,"FORM7214";#N/A,#N/A,FALSE,"FORM7263";#N/A,#N/A,FALSE,"FORM7266";#N/A,#N/A,FALSE,"FORM11053"}</definedName>
    <definedName name="_1_123Graph_BGRA" hidden="1">'[3]TGS-TP'!#REF!</definedName>
    <definedName name="_2_0__123Graph_BGRA" hidden="1">'[3]TGS-TP'!#REF!</definedName>
    <definedName name="_xlnm._FilterDatabase" localSheetId="2" hidden="1">'Financial Notes'!#REF!</definedName>
    <definedName name="_xlnm._FilterDatabase" localSheetId="6" hidden="1">'TCO per country'!$C$8:$Q$8</definedName>
    <definedName name="_HideBlankRows" hidden="1">[4]Variables!$B$3</definedName>
    <definedName name="_HideHeaders" hidden="1">[4]Variables!$B$2</definedName>
    <definedName name="_Key1" localSheetId="1" hidden="1">#REF!</definedName>
    <definedName name="_Key1" hidden="1">#REF!</definedName>
    <definedName name="_Order1" hidden="1">255</definedName>
    <definedName name="_PL2" localSheetId="2" hidden="1">{#N/A,#N/A,FALSE,"form7200";#N/A,#N/A,FALSE,"FORM4534";#N/A,#N/A,FALSE,"FORM11053";#N/A,#N/A,FALSE,"FORM11082";#N/A,#N/A,FALSE,"FORM7280";#N/A,#N/A,FALSE,"FORM7214";#N/A,#N/A,FALSE,"FORM7263";#N/A,#N/A,FALSE,"FORM7266";#N/A,#N/A,FALSE,"FORM11053"}</definedName>
    <definedName name="_PL2" localSheetId="6" hidden="1">{#N/A,#N/A,FALSE,"form7200";#N/A,#N/A,FALSE,"FORM4534";#N/A,#N/A,FALSE,"FORM11053";#N/A,#N/A,FALSE,"FORM11082";#N/A,#N/A,FALSE,"FORM7280";#N/A,#N/A,FALSE,"FORM7214";#N/A,#N/A,FALSE,"FORM7263";#N/A,#N/A,FALSE,"FORM7266";#N/A,#N/A,FALSE,"FORM11053"}</definedName>
    <definedName name="_PL2" localSheetId="1" hidden="1">{#N/A,#N/A,FALSE,"form7200";#N/A,#N/A,FALSE,"FORM4534";#N/A,#N/A,FALSE,"FORM11053";#N/A,#N/A,FALSE,"FORM11082";#N/A,#N/A,FALSE,"FORM7280";#N/A,#N/A,FALSE,"FORM7214";#N/A,#N/A,FALSE,"FORM7263";#N/A,#N/A,FALSE,"FORM7266";#N/A,#N/A,FALSE,"FORM11053"}</definedName>
    <definedName name="_PL2" hidden="1">{#N/A,#N/A,FALSE,"form7200";#N/A,#N/A,FALSE,"FORM4534";#N/A,#N/A,FALSE,"FORM11053";#N/A,#N/A,FALSE,"FORM11082";#N/A,#N/A,FALSE,"FORM7280";#N/A,#N/A,FALSE,"FORM7214";#N/A,#N/A,FALSE,"FORM7263";#N/A,#N/A,FALSE,"FORM7266";#N/A,#N/A,FALSE,"FORM11053"}</definedName>
    <definedName name="_Series" hidden="1">[4]Variables!$B$4</definedName>
    <definedName name="_Shading" hidden="1">[4]Variables!$B$1</definedName>
    <definedName name="_ShadingTable" hidden="1">[5]variables!$B$7:$C$45</definedName>
    <definedName name="_SheetIndex" hidden="1">[5]variables!$B$4</definedName>
    <definedName name="_Sort" localSheetId="6" hidden="1">#REF!</definedName>
    <definedName name="_Sort" localSheetId="1" hidden="1">#REF!</definedName>
    <definedName name="_Sort" hidden="1">#REF!</definedName>
    <definedName name="AA" localSheetId="2" hidden="1">{#N/A,#N/A,FALSE,"P&amp;LZONE";#N/A,#N/A,FALSE,"P&amp;Lgreece";#N/A,#N/A,FALSE,"P&amp;Legypt";#N/A,#N/A,FALSE,"P&amp;Lbulgaria";#N/A,#N/A,FALSE,"P&amp;Lhungary";#N/A,#N/A,FALSE,"P&amp;Lpoland";#N/A,#N/A,FALSE,"P&amp;Lrussia";#N/A,#N/A,FALSE,"P&amp;Llithuania";#N/A,#N/A,FALSE,"P&amp;Lczech"}</definedName>
    <definedName name="AA" localSheetId="6" hidden="1">{#N/A,#N/A,FALSE,"P&amp;LZONE";#N/A,#N/A,FALSE,"P&amp;Lgreece";#N/A,#N/A,FALSE,"P&amp;Legypt";#N/A,#N/A,FALSE,"P&amp;Lbulgaria";#N/A,#N/A,FALSE,"P&amp;Lhungary";#N/A,#N/A,FALSE,"P&amp;Lpoland";#N/A,#N/A,FALSE,"P&amp;Lrussia";#N/A,#N/A,FALSE,"P&amp;Llithuania";#N/A,#N/A,FALSE,"P&amp;Lczech"}</definedName>
    <definedName name="AA" localSheetId="1" hidden="1">{#N/A,#N/A,FALSE,"P&amp;LZONE";#N/A,#N/A,FALSE,"P&amp;Lgreece";#N/A,#N/A,FALSE,"P&amp;Legypt";#N/A,#N/A,FALSE,"P&amp;Lbulgaria";#N/A,#N/A,FALSE,"P&amp;Lhungary";#N/A,#N/A,FALSE,"P&amp;Lpoland";#N/A,#N/A,FALSE,"P&amp;Lrussia";#N/A,#N/A,FALSE,"P&amp;Llithuania";#N/A,#N/A,FALSE,"P&amp;Lczech"}</definedName>
    <definedName name="AA" hidden="1">{#N/A,#N/A,FALSE,"P&amp;LZONE";#N/A,#N/A,FALSE,"P&amp;Lgreece";#N/A,#N/A,FALSE,"P&amp;Legypt";#N/A,#N/A,FALSE,"P&amp;Lbulgaria";#N/A,#N/A,FALSE,"P&amp;Lhungary";#N/A,#N/A,FALSE,"P&amp;Lpoland";#N/A,#N/A,FALSE,"P&amp;Lrussia";#N/A,#N/A,FALSE,"P&amp;Llithuania";#N/A,#N/A,FALSE,"P&amp;Lczech"}</definedName>
    <definedName name="AAAAA" localSheetId="2" hidden="1">{#N/A,#N/A,FALSE,"P&amp;LZONE";#N/A,#N/A,FALSE,"P&amp;Lgreece";#N/A,#N/A,FALSE,"P&amp;Legypt";#N/A,#N/A,FALSE,"P&amp;Lbulgaria";#N/A,#N/A,FALSE,"P&amp;Lhungary";#N/A,#N/A,FALSE,"P&amp;Lpoland";#N/A,#N/A,FALSE,"P&amp;Lrussia";#N/A,#N/A,FALSE,"P&amp;Llithuania";#N/A,#N/A,FALSE,"P&amp;Lczech"}</definedName>
    <definedName name="AAAAA" localSheetId="6" hidden="1">{#N/A,#N/A,FALSE,"P&amp;LZONE";#N/A,#N/A,FALSE,"P&amp;Lgreece";#N/A,#N/A,FALSE,"P&amp;Legypt";#N/A,#N/A,FALSE,"P&amp;Lbulgaria";#N/A,#N/A,FALSE,"P&amp;Lhungary";#N/A,#N/A,FALSE,"P&amp;Lpoland";#N/A,#N/A,FALSE,"P&amp;Lrussia";#N/A,#N/A,FALSE,"P&amp;Llithuania";#N/A,#N/A,FALSE,"P&amp;Lczech"}</definedName>
    <definedName name="AAAAA" localSheetId="1" hidden="1">{#N/A,#N/A,FALSE,"P&amp;LZONE";#N/A,#N/A,FALSE,"P&amp;Lgreece";#N/A,#N/A,FALSE,"P&amp;Legypt";#N/A,#N/A,FALSE,"P&amp;Lbulgaria";#N/A,#N/A,FALSE,"P&amp;Lhungary";#N/A,#N/A,FALSE,"P&amp;Lpoland";#N/A,#N/A,FALSE,"P&amp;Lrussia";#N/A,#N/A,FALSE,"P&amp;Llithuania";#N/A,#N/A,FALSE,"P&amp;Lczech"}</definedName>
    <definedName name="AAAAA" hidden="1">{#N/A,#N/A,FALSE,"P&amp;LZONE";#N/A,#N/A,FALSE,"P&amp;Lgreece";#N/A,#N/A,FALSE,"P&amp;Legypt";#N/A,#N/A,FALSE,"P&amp;Lbulgaria";#N/A,#N/A,FALSE,"P&amp;Lhungary";#N/A,#N/A,FALSE,"P&amp;Lpoland";#N/A,#N/A,FALSE,"P&amp;Lrussia";#N/A,#N/A,FALSE,"P&amp;Llithuania";#N/A,#N/A,FALSE,"P&amp;Lczech"}</definedName>
    <definedName name="ABBA" localSheetId="2" hidden="1">{#N/A,#N/A,FALSE,"P&amp;LZONE";#N/A,#N/A,FALSE,"P&amp;Lgreece";#N/A,#N/A,FALSE,"P&amp;Legypt";#N/A,#N/A,FALSE,"P&amp;Lbulgaria";#N/A,#N/A,FALSE,"P&amp;Lhungary";#N/A,#N/A,FALSE,"P&amp;Lpoland";#N/A,#N/A,FALSE,"P&amp;Lrussia";#N/A,#N/A,FALSE,"P&amp;Llithuania";#N/A,#N/A,FALSE,"P&amp;Lczech"}</definedName>
    <definedName name="ABBA" localSheetId="6" hidden="1">{#N/A,#N/A,FALSE,"P&amp;LZONE";#N/A,#N/A,FALSE,"P&amp;Lgreece";#N/A,#N/A,FALSE,"P&amp;Legypt";#N/A,#N/A,FALSE,"P&amp;Lbulgaria";#N/A,#N/A,FALSE,"P&amp;Lhungary";#N/A,#N/A,FALSE,"P&amp;Lpoland";#N/A,#N/A,FALSE,"P&amp;Lrussia";#N/A,#N/A,FALSE,"P&amp;Llithuania";#N/A,#N/A,FALSE,"P&amp;Lczech"}</definedName>
    <definedName name="ABBA" localSheetId="1" hidden="1">{#N/A,#N/A,FALSE,"P&amp;LZONE";#N/A,#N/A,FALSE,"P&amp;Lgreece";#N/A,#N/A,FALSE,"P&amp;Legypt";#N/A,#N/A,FALSE,"P&amp;Lbulgaria";#N/A,#N/A,FALSE,"P&amp;Lhungary";#N/A,#N/A,FALSE,"P&amp;Lpoland";#N/A,#N/A,FALSE,"P&amp;Lrussia";#N/A,#N/A,FALSE,"P&amp;Llithuania";#N/A,#N/A,FALSE,"P&amp;Lczech"}</definedName>
    <definedName name="ABBA" hidden="1">{#N/A,#N/A,FALSE,"P&amp;LZONE";#N/A,#N/A,FALSE,"P&amp;Lgreece";#N/A,#N/A,FALSE,"P&amp;Legypt";#N/A,#N/A,FALSE,"P&amp;Lbulgaria";#N/A,#N/A,FALSE,"P&amp;Lhungary";#N/A,#N/A,FALSE,"P&amp;Lpoland";#N/A,#N/A,FALSE,"P&amp;Lrussia";#N/A,#N/A,FALSE,"P&amp;Llithuania";#N/A,#N/A,FALSE,"P&amp;Lczech"}</definedName>
    <definedName name="AccessOpt" hidden="1">"Yes"</definedName>
    <definedName name="AfterHoursServicesFeeType">OFFSET([6]Lists!$BH$2,0,0,COUNTA([6]Lists!$BH:$BH)-1,4)</definedName>
    <definedName name="anscount" hidden="1">1</definedName>
    <definedName name="Avg_Online_Adoption">'Forecast Transaction Volumes'!$C$18</definedName>
    <definedName name="AvgOnlineAdoption">'Forecast Transaction Volumes'!#REF!</definedName>
    <definedName name="AvgOnlineAdoptionHotel">'Forecast Transaction Volumes'!$C$20</definedName>
    <definedName name="AvgOnlineAdoptionRail">'Forecast Transaction Volumes'!$C$19</definedName>
    <definedName name="BB" localSheetId="2" hidden="1">{#N/A,#N/A,FALSE,"P&amp;LZONE";#N/A,#N/A,FALSE,"P&amp;Lgreece";#N/A,#N/A,FALSE,"P&amp;Legypt";#N/A,#N/A,FALSE,"P&amp;Lbulgaria";#N/A,#N/A,FALSE,"P&amp;Lhungary";#N/A,#N/A,FALSE,"P&amp;Lpoland";#N/A,#N/A,FALSE,"P&amp;Lrussia";#N/A,#N/A,FALSE,"P&amp;Llithuania";#N/A,#N/A,FALSE,"P&amp;Lczech"}</definedName>
    <definedName name="BB" localSheetId="6" hidden="1">{#N/A,#N/A,FALSE,"P&amp;LZONE";#N/A,#N/A,FALSE,"P&amp;Lgreece";#N/A,#N/A,FALSE,"P&amp;Legypt";#N/A,#N/A,FALSE,"P&amp;Lbulgaria";#N/A,#N/A,FALSE,"P&amp;Lhungary";#N/A,#N/A,FALSE,"P&amp;Lpoland";#N/A,#N/A,FALSE,"P&amp;Lrussia";#N/A,#N/A,FALSE,"P&amp;Llithuania";#N/A,#N/A,FALSE,"P&amp;Lczech"}</definedName>
    <definedName name="BB" localSheetId="1" hidden="1">{#N/A,#N/A,FALSE,"P&amp;LZONE";#N/A,#N/A,FALSE,"P&amp;Lgreece";#N/A,#N/A,FALSE,"P&amp;Legypt";#N/A,#N/A,FALSE,"P&amp;Lbulgaria";#N/A,#N/A,FALSE,"P&amp;Lhungary";#N/A,#N/A,FALSE,"P&amp;Lpoland";#N/A,#N/A,FALSE,"P&amp;Lrussia";#N/A,#N/A,FALSE,"P&amp;Llithuania";#N/A,#N/A,FALSE,"P&amp;Lczech"}</definedName>
    <definedName name="BB" hidden="1">{#N/A,#N/A,FALSE,"P&amp;LZONE";#N/A,#N/A,FALSE,"P&amp;Lgreece";#N/A,#N/A,FALSE,"P&amp;Legypt";#N/A,#N/A,FALSE,"P&amp;Lbulgaria";#N/A,#N/A,FALSE,"P&amp;Lhungary";#N/A,#N/A,FALSE,"P&amp;Lpoland";#N/A,#N/A,FALSE,"P&amp;Lrussia";#N/A,#N/A,FALSE,"P&amp;Llithuania";#N/A,#N/A,FALSE,"P&amp;Lczech"}</definedName>
    <definedName name="bbbbb" localSheetId="2" hidden="1">{#N/A,#N/A,TRUE,"Sign Off";#N/A,#N/A,TRUE,"Unit Costs";#N/A,#N/A,TRUE,"Manpower";#N/A,#N/A,TRUE,"Generics";#N/A,#N/A,TRUE,"Service Levels";#N/A,#N/A,TRUE,"Subcontract"}</definedName>
    <definedName name="bbbbb" localSheetId="6" hidden="1">{#N/A,#N/A,TRUE,"Sign Off";#N/A,#N/A,TRUE,"Unit Costs";#N/A,#N/A,TRUE,"Manpower";#N/A,#N/A,TRUE,"Generics";#N/A,#N/A,TRUE,"Service Levels";#N/A,#N/A,TRUE,"Subcontract"}</definedName>
    <definedName name="bbbbb" localSheetId="1" hidden="1">{#N/A,#N/A,TRUE,"Sign Off";#N/A,#N/A,TRUE,"Unit Costs";#N/A,#N/A,TRUE,"Manpower";#N/A,#N/A,TRUE,"Generics";#N/A,#N/A,TRUE,"Service Levels";#N/A,#N/A,TRUE,"Subcontract"}</definedName>
    <definedName name="bbbbb" hidden="1">{#N/A,#N/A,TRUE,"Sign Off";#N/A,#N/A,TRUE,"Unit Costs";#N/A,#N/A,TRUE,"Manpower";#N/A,#N/A,TRUE,"Generics";#N/A,#N/A,TRUE,"Service Levels";#N/A,#N/A,TRUE,"Subcontract"}</definedName>
    <definedName name="BDYN">[6]Lists!$DU$2:$DV$21</definedName>
    <definedName name="BidTypes">[6]Lists!$AU$2:$AU$4</definedName>
    <definedName name="capex" localSheetId="2" hidden="1">{#N/A,#N/A,FALSE,"P&amp;LZONE";#N/A,#N/A,FALSE,"P&amp;Lgreece";#N/A,#N/A,FALSE,"P&amp;Legypt";#N/A,#N/A,FALSE,"P&amp;Lbulgaria";#N/A,#N/A,FALSE,"P&amp;Lhungary";#N/A,#N/A,FALSE,"P&amp;Lpoland";#N/A,#N/A,FALSE,"P&amp;Lrussia";#N/A,#N/A,FALSE,"P&amp;Llithuania";#N/A,#N/A,FALSE,"P&amp;Lczech"}</definedName>
    <definedName name="capex" localSheetId="6" hidden="1">{#N/A,#N/A,FALSE,"P&amp;LZONE";#N/A,#N/A,FALSE,"P&amp;Lgreece";#N/A,#N/A,FALSE,"P&amp;Legypt";#N/A,#N/A,FALSE,"P&amp;Lbulgaria";#N/A,#N/A,FALSE,"P&amp;Lhungary";#N/A,#N/A,FALSE,"P&amp;Lpoland";#N/A,#N/A,FALSE,"P&amp;Lrussia";#N/A,#N/A,FALSE,"P&amp;Llithuania";#N/A,#N/A,FALSE,"P&amp;Lczech"}</definedName>
    <definedName name="capex" localSheetId="1" hidden="1">{#N/A,#N/A,FALSE,"P&amp;LZONE";#N/A,#N/A,FALSE,"P&amp;Lgreece";#N/A,#N/A,FALSE,"P&amp;Legypt";#N/A,#N/A,FALSE,"P&amp;Lbulgaria";#N/A,#N/A,FALSE,"P&amp;Lhungary";#N/A,#N/A,FALSE,"P&amp;Lpoland";#N/A,#N/A,FALSE,"P&amp;Lrussia";#N/A,#N/A,FALSE,"P&amp;Llithuania";#N/A,#N/A,FALSE,"P&amp;Lczech"}</definedName>
    <definedName name="capex" hidden="1">{#N/A,#N/A,FALSE,"P&amp;LZONE";#N/A,#N/A,FALSE,"P&amp;Lgreece";#N/A,#N/A,FALSE,"P&amp;Legypt";#N/A,#N/A,FALSE,"P&amp;Lbulgaria";#N/A,#N/A,FALSE,"P&amp;Lhungary";#N/A,#N/A,FALSE,"P&amp;Lpoland";#N/A,#N/A,FALSE,"P&amp;Lrussia";#N/A,#N/A,FALSE,"P&amp;Llithuania";#N/A,#N/A,FALSE,"P&amp;Lczech"}</definedName>
    <definedName name="capex0504" localSheetId="2" hidden="1">{#N/A,#N/A,FALSE,"P&amp;LZONE";#N/A,#N/A,FALSE,"P&amp;Lgreece";#N/A,#N/A,FALSE,"P&amp;Legypt";#N/A,#N/A,FALSE,"P&amp;Lbulgaria";#N/A,#N/A,FALSE,"P&amp;Lhungary";#N/A,#N/A,FALSE,"P&amp;Lpoland";#N/A,#N/A,FALSE,"P&amp;Lrussia";#N/A,#N/A,FALSE,"P&amp;Llithuania";#N/A,#N/A,FALSE,"P&amp;Lczech"}</definedName>
    <definedName name="capex0504" localSheetId="6" hidden="1">{#N/A,#N/A,FALSE,"P&amp;LZONE";#N/A,#N/A,FALSE,"P&amp;Lgreece";#N/A,#N/A,FALSE,"P&amp;Legypt";#N/A,#N/A,FALSE,"P&amp;Lbulgaria";#N/A,#N/A,FALSE,"P&amp;Lhungary";#N/A,#N/A,FALSE,"P&amp;Lpoland";#N/A,#N/A,FALSE,"P&amp;Lrussia";#N/A,#N/A,FALSE,"P&amp;Llithuania";#N/A,#N/A,FALSE,"P&amp;Lczech"}</definedName>
    <definedName name="capex0504" localSheetId="1" hidden="1">{#N/A,#N/A,FALSE,"P&amp;LZONE";#N/A,#N/A,FALSE,"P&amp;Lgreece";#N/A,#N/A,FALSE,"P&amp;Legypt";#N/A,#N/A,FALSE,"P&amp;Lbulgaria";#N/A,#N/A,FALSE,"P&amp;Lhungary";#N/A,#N/A,FALSE,"P&amp;Lpoland";#N/A,#N/A,FALSE,"P&amp;Lrussia";#N/A,#N/A,FALSE,"P&amp;Llithuania";#N/A,#N/A,FALSE,"P&amp;Lczech"}</definedName>
    <definedName name="capex0504" hidden="1">{#N/A,#N/A,FALSE,"P&amp;LZONE";#N/A,#N/A,FALSE,"P&amp;Lgreece";#N/A,#N/A,FALSE,"P&amp;Legypt";#N/A,#N/A,FALSE,"P&amp;Lbulgaria";#N/A,#N/A,FALSE,"P&amp;Lhungary";#N/A,#N/A,FALSE,"P&amp;Lpoland";#N/A,#N/A,FALSE,"P&amp;Lrussia";#N/A,#N/A,FALSE,"P&amp;Llithuania";#N/A,#N/A,FALSE,"P&amp;Lczech"}</definedName>
    <definedName name="CCCC" localSheetId="2" hidden="1">{#N/A,#N/A,FALSE,"P&amp;LZONE";#N/A,#N/A,FALSE,"P&amp;Lgreece";#N/A,#N/A,FALSE,"P&amp;Legypt";#N/A,#N/A,FALSE,"P&amp;Lbulgaria";#N/A,#N/A,FALSE,"P&amp;Lhungary";#N/A,#N/A,FALSE,"P&amp;Lpoland";#N/A,#N/A,FALSE,"P&amp;Lrussia";#N/A,#N/A,FALSE,"P&amp;Llithuania";#N/A,#N/A,FALSE,"P&amp;Lczech"}</definedName>
    <definedName name="CCCC" localSheetId="6" hidden="1">{#N/A,#N/A,FALSE,"P&amp;LZONE";#N/A,#N/A,FALSE,"P&amp;Lgreece";#N/A,#N/A,FALSE,"P&amp;Legypt";#N/A,#N/A,FALSE,"P&amp;Lbulgaria";#N/A,#N/A,FALSE,"P&amp;Lhungary";#N/A,#N/A,FALSE,"P&amp;Lpoland";#N/A,#N/A,FALSE,"P&amp;Lrussia";#N/A,#N/A,FALSE,"P&amp;Llithuania";#N/A,#N/A,FALSE,"P&amp;Lczech"}</definedName>
    <definedName name="CCCC" localSheetId="1" hidden="1">{#N/A,#N/A,FALSE,"P&amp;LZONE";#N/A,#N/A,FALSE,"P&amp;Lgreece";#N/A,#N/A,FALSE,"P&amp;Legypt";#N/A,#N/A,FALSE,"P&amp;Lbulgaria";#N/A,#N/A,FALSE,"P&amp;Lhungary";#N/A,#N/A,FALSE,"P&amp;Lpoland";#N/A,#N/A,FALSE,"P&amp;Lrussia";#N/A,#N/A,FALSE,"P&amp;Llithuania";#N/A,#N/A,FALSE,"P&amp;Lczech"}</definedName>
    <definedName name="CCCC" hidden="1">{#N/A,#N/A,FALSE,"P&amp;LZONE";#N/A,#N/A,FALSE,"P&amp;Lgreece";#N/A,#N/A,FALSE,"P&amp;Legypt";#N/A,#N/A,FALSE,"P&amp;Lbulgaria";#N/A,#N/A,FALSE,"P&amp;Lhungary";#N/A,#N/A,FALSE,"P&amp;Lpoland";#N/A,#N/A,FALSE,"P&amp;Lrussia";#N/A,#N/A,FALSE,"P&amp;Llithuania";#N/A,#N/A,FALSE,"P&amp;Lczech"}</definedName>
    <definedName name="ccccc" localSheetId="2" hidden="1">{#N/A,#N/A,TRUE,"Sign Off";#N/A,#N/A,TRUE,"Unit Costs";#N/A,#N/A,TRUE,"Manpower";#N/A,#N/A,TRUE,"Generics";#N/A,#N/A,TRUE,"Service Levels";#N/A,#N/A,TRUE,"Subcontract"}</definedName>
    <definedName name="ccccc" localSheetId="6" hidden="1">{#N/A,#N/A,TRUE,"Sign Off";#N/A,#N/A,TRUE,"Unit Costs";#N/A,#N/A,TRUE,"Manpower";#N/A,#N/A,TRUE,"Generics";#N/A,#N/A,TRUE,"Service Levels";#N/A,#N/A,TRUE,"Subcontract"}</definedName>
    <definedName name="ccccc" localSheetId="1" hidden="1">{#N/A,#N/A,TRUE,"Sign Off";#N/A,#N/A,TRUE,"Unit Costs";#N/A,#N/A,TRUE,"Manpower";#N/A,#N/A,TRUE,"Generics";#N/A,#N/A,TRUE,"Service Levels";#N/A,#N/A,TRUE,"Subcontract"}</definedName>
    <definedName name="ccccc" hidden="1">{#N/A,#N/A,TRUE,"Sign Off";#N/A,#N/A,TRUE,"Unit Costs";#N/A,#N/A,TRUE,"Manpower";#N/A,#N/A,TRUE,"Generics";#N/A,#N/A,TRUE,"Service Levels";#N/A,#N/A,TRUE,"Subcontract"}</definedName>
    <definedName name="CGMClientsList">OFFSET([6]Lists!$CP$2,1,0,COUNTA([6]Lists!$CP:$CP)-2,3)</definedName>
    <definedName name="CheckModel">OFFSET([6]Check!$A$3,1,7,COUNTA([6]Check!$A:$A)-1,COUNTA([6]Check!$3:$3)-7)</definedName>
    <definedName name="ClientManagementRoles">OFFSET([6]Lists!$DB$2,0,0,COUNTA([6]Lists!$DB:$DB)-1,1)</definedName>
    <definedName name="commrate" localSheetId="7">'[7]Internal - SlsComm'!$A$28:$E$41</definedName>
    <definedName name="commrate">'[8]Internal - SlsComm'!$A$28:$E$41</definedName>
    <definedName name="Constants">OFFSET([6]Lists!$H$2,0,0,COUNTA([6]Lists!$H:$H)-1,2)</definedName>
    <definedName name="CostSalesFore" hidden="1">[4]Assumptions!$A$4</definedName>
    <definedName name="Countries">[9]Detail!$A$26:$A$51</definedName>
    <definedName name="CPQ">OFFSET([6]CPQ!$B$13,1,0,COUNTA([6]CPQ!$C:$C)-1,COUNTA([6]CPQ!$2:$2))</definedName>
    <definedName name="Currencies">OFFSET([6]Lists!$AK$1,1,0,COUNTA([6]Lists!$AK:$AK)-1,1)</definedName>
    <definedName name="CurrenciesSymbols">OFFSET([6]Lists!$AK$1,1,0,COUNTA([6]Lists!$AK:$AK)-1,3)</definedName>
    <definedName name="DATA_01" hidden="1">[4]Assumptions!$H$10,[4]Assumptions!$H$12,[4]Assumptions!$H$31:$L$33,[4]Assumptions!$H$40,[4]Assumptions!$H$42,[4]Assumptions!$H$44,[4]Assumptions!$H$46,[4]Assumptions!$H$48,[4]Assumptions!$H$50,[4]Assumptions!$H$52,[4]Assumptions!$E$55:$E$74</definedName>
    <definedName name="DATA_02" hidden="1">'[4]Past Performance'!$I$8,'[4]Past Performance'!$I$11:$K$12,'[4]Past Performance'!$I$14:$K$15,'[4]Past Performance'!$I$19:$J$22,'[4]Past Performance'!$K$20:$K$22,'[4]Past Performance'!$I$26:$K$27,'[4]Past Performance'!$I$33:$K$35</definedName>
    <definedName name="DATA_03" hidden="1">'[4]Year 1 Sales Forecast'!$F$93:$Q$112,'[4]Year 1 Sales Forecast'!$F$119:$Q$138,'[4]Year 1 Sales Forecast'!$F$159:$Q$178,'[4]Year 1 Sales Forecast'!$F$185:$Q$204,'[4]Year 1 Sales Forecast'!$F$223:$F$242,'[4]Year 1 Sales Forecast'!$G$249:$Q$268</definedName>
    <definedName name="DATA_04" hidden="1">'[4]5 Year Sales Forecast'!$H$93:$O$112,'[4]5 Year Sales Forecast'!$G$132:$J$151,'[4]5 Year Sales Forecast'!$G$158:$J$177,'[4]5 Year Sales Forecast'!$G$221:$J$240</definedName>
    <definedName name="DATA_05" hidden="1">'[4]Year 1 Cost of Sales'!$G$54:$R$73,'[4]Year 1 Cost of Sales'!$G$91:$R$110</definedName>
    <definedName name="DATA_06" hidden="1">'[4]5 Year Cost of Sales'!$F$52:$I$71,'[4]5 Year Cost of Sales'!$G$90:$J$109</definedName>
    <definedName name="DATA_07" hidden="1">'[4]Start-Up Capital'!$F$11:$F$24,'[4]Start-Up Capital'!$G$29:$G$38,'[4]Start-Up Capital'!$G$29:$G$38,'[4]Start-Up Capital'!$G$61:$G$74,'[4]Start-Up Capital'!$E$90:$E$94,'[4]Start-Up Capital'!$G$90:$G$94</definedName>
    <definedName name="DATA_08" hidden="1">'[4]Start-Up Capitalization'!$E$9:$G$14,'[4]Start-Up Capitalization'!$E$17:$G$24</definedName>
    <definedName name="DATA_09" hidden="1">'[10]Personnel Plan-UK'!$F$8:$F$23,'[10]Personnel Plan-UK'!$G$8:$R$23,'[10]Personnel Plan-UK'!$F$27:$F$42,'[10]Personnel Plan-UK'!$G$27:$R$42,'[10]Personnel Plan-UK'!$F$46:$F$61,'[10]Personnel Plan-UK'!$G$46:$R$61,'[10]Personnel Plan-UK'!$H$74:$K$89,'[10]Personnel Plan-UK'!$H$93:$K$108</definedName>
    <definedName name="DATA_10" hidden="1">'[4]Income Statement'!$G$23:$R$26,'[4]Income Statement'!$G$32:$R$39,'[4]Income Statement'!$G$51:$R$52,'[4]Income Statement'!$H$88:$K$91,'[4]Income Statement'!$H$97:$K$104,'[4]Income Statement'!$H$116:$K$117</definedName>
    <definedName name="DATA_11" hidden="1">'[4]Cash Budget'!$F$15:$Q$15,'[4]Cash Budget'!$F$19:$Q$19,'[4]Cash Budget'!$F$24:$Q$24,'[4]Cash Budget'!$G$25:$Q$25,'[4]Cash Budget'!$F$26:$Q$26,'[4]Cash Budget'!$G$27:$Q$27,'[4]Cash Budget'!$G$85:$J$85,'[4]Cash Budget'!$G$89:$J$89,'[4]Cash Budget'!$G$94:$J$97</definedName>
    <definedName name="DATA_13" hidden="1">'[4]Break-Even'!$A$1,'[4]Break-Even'!$K$9,'[4]Break-Even'!$I$12:$I$14,'[4]Break-Even'!$K$12:$K$14,'[4]Break-Even'!$K$16:$K$18,'[4]Break-Even'!$I$16:$I$18,'[4]Break-Even'!$K$20</definedName>
    <definedName name="DATA_14" hidden="1">'[4]Plan vs Actual'!$H$108:$H$111,'[4]Plan vs Actual'!$K$108:$K$111,'[4]Plan vs Actual'!$N$108:$N$111,'[4]Plan vs Actual'!$H$115,'[4]Plan vs Actual'!$H$115,'[4]Plan vs Actual'!$H$115:$H$116,'[4]Plan vs Actual'!$K$115:$K$116,'[4]Plan vs Actual'!$N$115:$N$116</definedName>
    <definedName name="DATA_15" hidden="1">'[4]Plan vs Actual'!$H$122,'[4]Plan vs Actual'!$H$122:$H$124,'[4]Plan vs Actual'!$K$122:$K$124,'[4]Plan vs Actual'!$N$122:$N$124,'[4]Plan vs Actual'!$H$128,'[4]Plan vs Actual'!$K$128,'[4]Plan vs Actual'!$N$128,'[4]Plan vs Actual'!$H$132:$H$133</definedName>
    <definedName name="DATA_16" hidden="1">'[4]Plan vs Actual'!$K$132:$K$133</definedName>
    <definedName name="DATA_17" hidden="1">'[4]Plan vs Actual'!$N$132:$N$133</definedName>
    <definedName name="DATA_18" hidden="1">'[4]Plan vs Actual'!$H$12:$H$13,'[4]Plan vs Actual'!$K$12:$K$13,'[4]Plan vs Actual'!$N$12:$N$13,'[4]Plan vs Actual'!$H$17,'[4]Plan vs Actual'!$K$17,'[4]Plan vs Actual'!$N$17,'[4]Plan vs Actual'!$H$23:$H$25,'[4]Plan vs Actual'!$K$23:$K$25</definedName>
    <definedName name="DATA_19" hidden="1">'[4]Plan vs Actual'!$N$23:$N$25,'[4]Plan vs Actual'!$H$29:$H$33,'[4]Plan vs Actual'!$K$29:$K$33,'[4]Plan vs Actual'!$N$29:$N$33</definedName>
    <definedName name="DATA_20" hidden="1">'[4]Plan vs Actual'!$H$40:$H$42,'[4]Plan vs Actual'!$K$40:$K$42,'[4]Plan vs Actual'!$N$40:$N$42,'[4]Plan vs Actual'!$H$45:$H$46,'[4]Plan vs Actual'!$K$45,'[4]Plan vs Actual'!$K$45,'[4]Plan vs Actual'!$K$45:$K$46,'[4]Plan vs Actual'!$N$45:$N$46</definedName>
    <definedName name="DATA_21" hidden="1">'[4]Plan vs Actual'!$H$68:$H$70,'[4]Plan vs Actual'!$K$68:$K$70,'[4]Plan vs Actual'!$N$68:$N$70</definedName>
    <definedName name="DATA_22" hidden="1">'[4]Plan vs Actual'!$H$73:$H$77,'[4]Plan vs Actual'!$K$73:$K$77,'[4]Plan vs Actual'!$N$73:$N$77</definedName>
    <definedName name="DATA_23" hidden="1">'[4]Plan vs Actual'!$H$73:$H$77,'[4]Plan vs Actual'!$K$73:$K$77,'[4]Plan vs Actual'!$N$73:$N$77,'[4]Plan vs Actual'!$H$81:$H$85,'[4]Plan vs Actual'!$K$81:$K$85,'[4]Plan vs Actual'!$N$81:$N$85</definedName>
    <definedName name="DATA_24" hidden="1">'[4]Past Performance'!$I$33:$K$35,'[4]Past Performance'!$I$38:$K$38,'[4]Past Performance'!$I$41:$K$42</definedName>
    <definedName name="DATA_25" hidden="1">'[4]Past Performance'!$I$26:$K$27</definedName>
    <definedName name="DATA_26" hidden="1">'[10]Personnel Plan-UK'!$H$112:$K$127</definedName>
    <definedName name="dddd" localSheetId="2" hidden="1">{#N/A,#N/A,TRUE,"Sign Off";#N/A,#N/A,TRUE,"Unit Costs";#N/A,#N/A,TRUE,"Manpower";#N/A,#N/A,TRUE,"Generics";#N/A,#N/A,TRUE,"Service Levels";#N/A,#N/A,TRUE,"Subcontract"}</definedName>
    <definedName name="dddd" localSheetId="6" hidden="1">{#N/A,#N/A,TRUE,"Sign Off";#N/A,#N/A,TRUE,"Unit Costs";#N/A,#N/A,TRUE,"Manpower";#N/A,#N/A,TRUE,"Generics";#N/A,#N/A,TRUE,"Service Levels";#N/A,#N/A,TRUE,"Subcontract"}</definedName>
    <definedName name="dddd" localSheetId="1" hidden="1">{#N/A,#N/A,TRUE,"Sign Off";#N/A,#N/A,TRUE,"Unit Costs";#N/A,#N/A,TRUE,"Manpower";#N/A,#N/A,TRUE,"Generics";#N/A,#N/A,TRUE,"Service Levels";#N/A,#N/A,TRUE,"Subcontract"}</definedName>
    <definedName name="dddd" hidden="1">{#N/A,#N/A,TRUE,"Sign Off";#N/A,#N/A,TRUE,"Unit Costs";#N/A,#N/A,TRUE,"Manpower";#N/A,#N/A,TRUE,"Generics";#N/A,#N/A,TRUE,"Service Levels";#N/A,#N/A,TRUE,"Subcontract"}</definedName>
    <definedName name="Deadline">'[11]Project Summary'!$B$12</definedName>
    <definedName name="DealCaptains">OFFSET([6]Lists!$AD$2,0,0,COUNTA([6]Lists!$AD:$AD)-1,1)</definedName>
    <definedName name="DependentYN">[6]Lists!$CI$2:$CJ$6</definedName>
    <definedName name="DialogServiceLevel1" localSheetId="2" hidden="1">{#N/A,#N/A,TRUE,"Sign Off";#N/A,#N/A,TRUE,"Unit Costs";#N/A,#N/A,TRUE,"Manpower";#N/A,#N/A,TRUE,"Generics";#N/A,#N/A,TRUE,"Service Levels";#N/A,#N/A,TRUE,"Subcontract"}</definedName>
    <definedName name="DialogServiceLevel1" localSheetId="6" hidden="1">{#N/A,#N/A,TRUE,"Sign Off";#N/A,#N/A,TRUE,"Unit Costs";#N/A,#N/A,TRUE,"Manpower";#N/A,#N/A,TRUE,"Generics";#N/A,#N/A,TRUE,"Service Levels";#N/A,#N/A,TRUE,"Subcontract"}</definedName>
    <definedName name="DialogServiceLevel1" localSheetId="1" hidden="1">{#N/A,#N/A,TRUE,"Sign Off";#N/A,#N/A,TRUE,"Unit Costs";#N/A,#N/A,TRUE,"Manpower";#N/A,#N/A,TRUE,"Generics";#N/A,#N/A,TRUE,"Service Levels";#N/A,#N/A,TRUE,"Subcontract"}</definedName>
    <definedName name="DialogServiceLevel1" hidden="1">{#N/A,#N/A,TRUE,"Sign Off";#N/A,#N/A,TRUE,"Unit Costs";#N/A,#N/A,TRUE,"Manpower";#N/A,#N/A,TRUE,"Generics";#N/A,#N/A,TRUE,"Service Levels";#N/A,#N/A,TRUE,"Subcontract"}</definedName>
    <definedName name="Display_Week">'[12]Project Schedule'!$E$5</definedName>
    <definedName name="DollarExpress" hidden="1">[4]Assumptions!$A$3</definedName>
    <definedName name="dsp" localSheetId="2" hidden="1">{#N/A,#N/A,FALSE,"P&amp;LZONE";#N/A,#N/A,FALSE,"P&amp;Lgreece";#N/A,#N/A,FALSE,"P&amp;Legypt";#N/A,#N/A,FALSE,"P&amp;Lbulgaria";#N/A,#N/A,FALSE,"P&amp;Lhungary";#N/A,#N/A,FALSE,"P&amp;Lpoland";#N/A,#N/A,FALSE,"P&amp;Lrussia";#N/A,#N/A,FALSE,"P&amp;Llithuania";#N/A,#N/A,FALSE,"P&amp;Lczech"}</definedName>
    <definedName name="dsp" localSheetId="6" hidden="1">{#N/A,#N/A,FALSE,"P&amp;LZONE";#N/A,#N/A,FALSE,"P&amp;Lgreece";#N/A,#N/A,FALSE,"P&amp;Legypt";#N/A,#N/A,FALSE,"P&amp;Lbulgaria";#N/A,#N/A,FALSE,"P&amp;Lhungary";#N/A,#N/A,FALSE,"P&amp;Lpoland";#N/A,#N/A,FALSE,"P&amp;Lrussia";#N/A,#N/A,FALSE,"P&amp;Llithuania";#N/A,#N/A,FALSE,"P&amp;Lczech"}</definedName>
    <definedName name="dsp" localSheetId="1" hidden="1">{#N/A,#N/A,FALSE,"P&amp;LZONE";#N/A,#N/A,FALSE,"P&amp;Lgreece";#N/A,#N/A,FALSE,"P&amp;Legypt";#N/A,#N/A,FALSE,"P&amp;Lbulgaria";#N/A,#N/A,FALSE,"P&amp;Lhungary";#N/A,#N/A,FALSE,"P&amp;Lpoland";#N/A,#N/A,FALSE,"P&amp;Lrussia";#N/A,#N/A,FALSE,"P&amp;Llithuania";#N/A,#N/A,FALSE,"P&amp;Lczech"}</definedName>
    <definedName name="dsp" hidden="1">{#N/A,#N/A,FALSE,"P&amp;LZONE";#N/A,#N/A,FALSE,"P&amp;Lgreece";#N/A,#N/A,FALSE,"P&amp;Legypt";#N/A,#N/A,FALSE,"P&amp;Lbulgaria";#N/A,#N/A,FALSE,"P&amp;Lhungary";#N/A,#N/A,FALSE,"P&amp;Lpoland";#N/A,#N/A,FALSE,"P&amp;Lrussia";#N/A,#N/A,FALSE,"P&amp;Llithuania";#N/A,#N/A,FALSE,"P&amp;Lczech"}</definedName>
    <definedName name="dsqqs" localSheetId="2" hidden="1">{#N/A,#N/A,FALSE,"P&amp;LZONE";#N/A,#N/A,FALSE,"P&amp;Lgreece";#N/A,#N/A,FALSE,"P&amp;Legypt";#N/A,#N/A,FALSE,"P&amp;Lbulgaria";#N/A,#N/A,FALSE,"P&amp;Lhungary";#N/A,#N/A,FALSE,"P&amp;Lpoland";#N/A,#N/A,FALSE,"P&amp;Lrussia";#N/A,#N/A,FALSE,"P&amp;Llithuania";#N/A,#N/A,FALSE,"P&amp;Lczech"}</definedName>
    <definedName name="dsqqs" localSheetId="6" hidden="1">{#N/A,#N/A,FALSE,"P&amp;LZONE";#N/A,#N/A,FALSE,"P&amp;Lgreece";#N/A,#N/A,FALSE,"P&amp;Legypt";#N/A,#N/A,FALSE,"P&amp;Lbulgaria";#N/A,#N/A,FALSE,"P&amp;Lhungary";#N/A,#N/A,FALSE,"P&amp;Lpoland";#N/A,#N/A,FALSE,"P&amp;Lrussia";#N/A,#N/A,FALSE,"P&amp;Llithuania";#N/A,#N/A,FALSE,"P&amp;Lczech"}</definedName>
    <definedName name="dsqqs" localSheetId="1" hidden="1">{#N/A,#N/A,FALSE,"P&amp;LZONE";#N/A,#N/A,FALSE,"P&amp;Lgreece";#N/A,#N/A,FALSE,"P&amp;Legypt";#N/A,#N/A,FALSE,"P&amp;Lbulgaria";#N/A,#N/A,FALSE,"P&amp;Lhungary";#N/A,#N/A,FALSE,"P&amp;Lpoland";#N/A,#N/A,FALSE,"P&amp;Lrussia";#N/A,#N/A,FALSE,"P&amp;Llithuania";#N/A,#N/A,FALSE,"P&amp;Lczech"}</definedName>
    <definedName name="dsqqs" hidden="1">{#N/A,#N/A,FALSE,"P&amp;LZONE";#N/A,#N/A,FALSE,"P&amp;Lgreece";#N/A,#N/A,FALSE,"P&amp;Legypt";#N/A,#N/A,FALSE,"P&amp;Lbulgaria";#N/A,#N/A,FALSE,"P&amp;Lhungary";#N/A,#N/A,FALSE,"P&amp;Lpoland";#N/A,#N/A,FALSE,"P&amp;Lrussia";#N/A,#N/A,FALSE,"P&amp;Llithuania";#N/A,#N/A,FALSE,"P&amp;Lczech"}</definedName>
    <definedName name="E" localSheetId="2" hidden="1">{#N/A,#N/A,FALSE,"P&amp;LZONE";#N/A,#N/A,FALSE,"P&amp;Lgreece";#N/A,#N/A,FALSE,"P&amp;Legypt";#N/A,#N/A,FALSE,"P&amp;Lbulgaria";#N/A,#N/A,FALSE,"P&amp;Lhungary";#N/A,#N/A,FALSE,"P&amp;Lpoland";#N/A,#N/A,FALSE,"P&amp;Lrussia";#N/A,#N/A,FALSE,"P&amp;Llithuania";#N/A,#N/A,FALSE,"P&amp;Lczech"}</definedName>
    <definedName name="E" localSheetId="6" hidden="1">{#N/A,#N/A,FALSE,"P&amp;LZONE";#N/A,#N/A,FALSE,"P&amp;Lgreece";#N/A,#N/A,FALSE,"P&amp;Legypt";#N/A,#N/A,FALSE,"P&amp;Lbulgaria";#N/A,#N/A,FALSE,"P&amp;Lhungary";#N/A,#N/A,FALSE,"P&amp;Lpoland";#N/A,#N/A,FALSE,"P&amp;Lrussia";#N/A,#N/A,FALSE,"P&amp;Llithuania";#N/A,#N/A,FALSE,"P&amp;Lczech"}</definedName>
    <definedName name="E" localSheetId="1" hidden="1">{#N/A,#N/A,FALSE,"P&amp;LZONE";#N/A,#N/A,FALSE,"P&amp;Lgreece";#N/A,#N/A,FALSE,"P&amp;Legypt";#N/A,#N/A,FALSE,"P&amp;Lbulgaria";#N/A,#N/A,FALSE,"P&amp;Lhungary";#N/A,#N/A,FALSE,"P&amp;Lpoland";#N/A,#N/A,FALSE,"P&amp;Lrussia";#N/A,#N/A,FALSE,"P&amp;Llithuania";#N/A,#N/A,FALSE,"P&amp;Lczech"}</definedName>
    <definedName name="E" hidden="1">{#N/A,#N/A,FALSE,"P&amp;LZONE";#N/A,#N/A,FALSE,"P&amp;Lgreece";#N/A,#N/A,FALSE,"P&amp;Legypt";#N/A,#N/A,FALSE,"P&amp;Lbulgaria";#N/A,#N/A,FALSE,"P&amp;Lhungary";#N/A,#N/A,FALSE,"P&amp;Lpoland";#N/A,#N/A,FALSE,"P&amp;Lrussia";#N/A,#N/A,FALSE,"P&amp;Llithuania";#N/A,#N/A,FALSE,"P&amp;Lczech"}</definedName>
    <definedName name="edit_master" localSheetId="6">[13]!sqlLogoff</definedName>
    <definedName name="edit_master" localSheetId="1">[13]!sqlLogoff</definedName>
    <definedName name="edit_master">[13]!sqlLogoff</definedName>
    <definedName name="Europe_Air">Calculations!$C$2</definedName>
    <definedName name="ExistingClients">OFFSET([6]Lists_SP!$A$1,2,0,COUNTA([6]Lists_SP!$A:$A)-2,1)</definedName>
    <definedName name="ExistingClientsHRG">OFFSET([6]Lists_SP!$CP$1,2,0,COUNTA([6]Lists_SP!$CP:$CP)-2,1)</definedName>
    <definedName name="Expert_Care_Tier">OFFSET([6]Lists!$CW$2,1,0,COUNTA([6]Lists!$CW:$CW)-2,2)</definedName>
    <definedName name="EZFEZ" localSheetId="2" hidden="1">{#N/A,#N/A,FALSE,"P&amp;LZONE";#N/A,#N/A,FALSE,"P&amp;Lgreece";#N/A,#N/A,FALSE,"P&amp;Legypt";#N/A,#N/A,FALSE,"P&amp;Lbulgaria";#N/A,#N/A,FALSE,"P&amp;Lhungary";#N/A,#N/A,FALSE,"P&amp;Lpoland";#N/A,#N/A,FALSE,"P&amp;Lrussia";#N/A,#N/A,FALSE,"P&amp;Llithuania";#N/A,#N/A,FALSE,"P&amp;Lczech"}</definedName>
    <definedName name="EZFEZ" localSheetId="6" hidden="1">{#N/A,#N/A,FALSE,"P&amp;LZONE";#N/A,#N/A,FALSE,"P&amp;Lgreece";#N/A,#N/A,FALSE,"P&amp;Legypt";#N/A,#N/A,FALSE,"P&amp;Lbulgaria";#N/A,#N/A,FALSE,"P&amp;Lhungary";#N/A,#N/A,FALSE,"P&amp;Lpoland";#N/A,#N/A,FALSE,"P&amp;Lrussia";#N/A,#N/A,FALSE,"P&amp;Llithuania";#N/A,#N/A,FALSE,"P&amp;Lczech"}</definedName>
    <definedName name="EZFEZ" localSheetId="1" hidden="1">{#N/A,#N/A,FALSE,"P&amp;LZONE";#N/A,#N/A,FALSE,"P&amp;Lgreece";#N/A,#N/A,FALSE,"P&amp;Legypt";#N/A,#N/A,FALSE,"P&amp;Lbulgaria";#N/A,#N/A,FALSE,"P&amp;Lhungary";#N/A,#N/A,FALSE,"P&amp;Lpoland";#N/A,#N/A,FALSE,"P&amp;Lrussia";#N/A,#N/A,FALSE,"P&amp;Llithuania";#N/A,#N/A,FALSE,"P&amp;Lczech"}</definedName>
    <definedName name="EZFEZ" hidden="1">{#N/A,#N/A,FALSE,"P&amp;LZONE";#N/A,#N/A,FALSE,"P&amp;Lgreece";#N/A,#N/A,FALSE,"P&amp;Legypt";#N/A,#N/A,FALSE,"P&amp;Lbulgaria";#N/A,#N/A,FALSE,"P&amp;Lhungary";#N/A,#N/A,FALSE,"P&amp;Lpoland";#N/A,#N/A,FALSE,"P&amp;Lrussia";#N/A,#N/A,FALSE,"P&amp;Llithuania";#N/A,#N/A,FALSE,"P&amp;Lczech"}</definedName>
    <definedName name="FeeStructures">OFFSET([6]Lists!$BM$2,0,0,COUNTA([6]Lists!$BM:$BM)-1,3)</definedName>
    <definedName name="FeeTypesForStandardFees">OFFSET([6]Lists!$M$2,0,0,COUNTA([6]Lists!$M:$M)-1,2)</definedName>
    <definedName name="FTE" localSheetId="2" hidden="1">{#N/A,#N/A,FALSE,"form7200";#N/A,#N/A,FALSE,"FORM4534";#N/A,#N/A,FALSE,"FORM11053";#N/A,#N/A,FALSE,"FORM11082";#N/A,#N/A,FALSE,"FORM7280";#N/A,#N/A,FALSE,"FORM7214";#N/A,#N/A,FALSE,"FORM7263";#N/A,#N/A,FALSE,"FORM7266";#N/A,#N/A,FALSE,"FORM11053"}</definedName>
    <definedName name="FTE" localSheetId="6" hidden="1">{#N/A,#N/A,FALSE,"form7200";#N/A,#N/A,FALSE,"FORM4534";#N/A,#N/A,FALSE,"FORM11053";#N/A,#N/A,FALSE,"FORM11082";#N/A,#N/A,FALSE,"FORM7280";#N/A,#N/A,FALSE,"FORM7214";#N/A,#N/A,FALSE,"FORM7263";#N/A,#N/A,FALSE,"FORM7266";#N/A,#N/A,FALSE,"FORM11053"}</definedName>
    <definedName name="FTE" localSheetId="1" hidden="1">{#N/A,#N/A,FALSE,"form7200";#N/A,#N/A,FALSE,"FORM4534";#N/A,#N/A,FALSE,"FORM11053";#N/A,#N/A,FALSE,"FORM11082";#N/A,#N/A,FALSE,"FORM7280";#N/A,#N/A,FALSE,"FORM7214";#N/A,#N/A,FALSE,"FORM7263";#N/A,#N/A,FALSE,"FORM7266";#N/A,#N/A,FALSE,"FORM11053"}</definedName>
    <definedName name="FTE" hidden="1">{#N/A,#N/A,FALSE,"form7200";#N/A,#N/A,FALSE,"FORM4534";#N/A,#N/A,FALSE,"FORM11053";#N/A,#N/A,FALSE,"FORM11082";#N/A,#N/A,FALSE,"FORM7280";#N/A,#N/A,FALSE,"FORM7214";#N/A,#N/A,FALSE,"FORM7263";#N/A,#N/A,FALSE,"FORM7266";#N/A,#N/A,FALSE,"FORM11053"}</definedName>
    <definedName name="Fulfillment_Fees">OFFSET([6]Lists!$EQ$2,0,0,COUNTA([6]Lists!$EQ:$EQ)-1,3)</definedName>
    <definedName name="GCPCurrencies">[6]Lists!$CL$2:$CL$4</definedName>
    <definedName name="GCPImportedData">OFFSET('[6]Client Profitability'!$A$161,1,0,COUNTA('[6]Client Profitability'!$A$161:$A$1048576)-1,COUNTA('[6]Client Profitability'!$162:$162))</definedName>
    <definedName name="GCPPeriods">[6]!ClientProfitabilityReleases[Period]</definedName>
    <definedName name="GCPToDelete">OFFSET('[6]Client Profitability'!$A$2,0,2,[6]Lists!$I$250-1,COUNTA('[6]Client Profitability'!$5:$5))</definedName>
    <definedName name="GICs">OFFSET([6]Lists!$S$2,0,0,COUNTA([6]Lists!$S:$S)-1,2)</definedName>
    <definedName name="Global_Air">[14]Calculations!$B$8</definedName>
    <definedName name="GlobalCurrencies">OFFSET([6]Lists!$AO$1,1,0,COUNTA([6]Lists!$AO:$AO)-1,1)</definedName>
    <definedName name="GlobalIncentiveAllocation" localSheetId="2">OFFSET([6]Model!$G$1155,0,1,1,GetConstant("ModelCols"))</definedName>
    <definedName name="GlobalIncentiveAllocation" localSheetId="6">OFFSET([6]Model!$G$1155,0,1,1,GetConstant("ModelCols"))</definedName>
    <definedName name="GlobalIncentiveAllocation" localSheetId="1">OFFSET([6]Model!$G$1155,0,1,1,GetConstant("ModelCols"))</definedName>
    <definedName name="GlobalIncentiveAllocation">OFFSET([6]Model!$G$1155,0,1,1,GetConstant("ModelCols"))</definedName>
    <definedName name="GlobalMgmtAllocationKey_1" localSheetId="2">OFFSET([6]Model!$G$1067,0,1,1,GetConstant("ModelCols"))</definedName>
    <definedName name="GlobalMgmtAllocationKey_1" localSheetId="6">OFFSET([6]Model!$G$1067,0,1,1,GetConstant("ModelCols"))</definedName>
    <definedName name="GlobalMgmtAllocationKey_1" localSheetId="1">OFFSET([6]Model!$G$1067,0,1,1,GetConstant("ModelCols"))</definedName>
    <definedName name="GlobalMgmtAllocationKey_1">OFFSET([6]Model!$G$1067,0,1,1,GetConstant("ModelCols"))</definedName>
    <definedName name="GlobalMgmtAllocationKey_2" localSheetId="2">OFFSET([6]Model!$G$1080,0,1,1,GetConstant("ModelCols"))</definedName>
    <definedName name="GlobalMgmtAllocationKey_2" localSheetId="6">OFFSET([6]Model!$G$1080,0,1,1,GetConstant("ModelCols"))</definedName>
    <definedName name="GlobalMgmtAllocationKey_2" localSheetId="1">OFFSET([6]Model!$G$1080,0,1,1,GetConstant("ModelCols"))</definedName>
    <definedName name="GlobalMgmtAllocationKey_2">OFFSET([6]Model!$G$1080,0,1,1,GetConstant("ModelCols"))</definedName>
    <definedName name="GlobalMgmtAllocationKey_3" localSheetId="2">OFFSET([6]Model!$G$1093,0,1,1,GetConstant("ModelCols"))</definedName>
    <definedName name="GlobalMgmtAllocationKey_3" localSheetId="6">OFFSET([6]Model!$G$1093,0,1,1,GetConstant("ModelCols"))</definedName>
    <definedName name="GlobalMgmtAllocationKey_3" localSheetId="1">OFFSET([6]Model!$G$1093,0,1,1,GetConstant("ModelCols"))</definedName>
    <definedName name="GlobalMgmtAllocationKey_3">OFFSET([6]Model!$G$1093,0,1,1,GetConstant("ModelCols"))</definedName>
    <definedName name="GlobalMgmtAllocationKey_4" localSheetId="2">OFFSET([6]Model!$G$1106,0,1,1,GetConstant("ModelCols"))</definedName>
    <definedName name="GlobalMgmtAllocationKey_4" localSheetId="6">OFFSET([6]Model!$G$1106,0,1,1,GetConstant("ModelCols"))</definedName>
    <definedName name="GlobalMgmtAllocationKey_4" localSheetId="1">OFFSET([6]Model!$G$1106,0,1,1,GetConstant("ModelCols"))</definedName>
    <definedName name="GlobalMgmtAllocationKey_4">OFFSET([6]Model!$G$1106,0,1,1,GetConstant("ModelCols"))</definedName>
    <definedName name="GlobalMgmtExpensesUSD_1" localSheetId="2">OFFSET([6]Model!$G$1073,0,1,1,GetConstant("ModelCols"))</definedName>
    <definedName name="GlobalMgmtExpensesUSD_1" localSheetId="6">OFFSET([6]Model!$G$1073,0,1,1,GetConstant("ModelCols"))</definedName>
    <definedName name="GlobalMgmtExpensesUSD_1" localSheetId="1">OFFSET([6]Model!$G$1073,0,1,1,GetConstant("ModelCols"))</definedName>
    <definedName name="GlobalMgmtExpensesUSD_1">OFFSET([6]Model!$G$1073,0,1,1,GetConstant("ModelCols"))</definedName>
    <definedName name="GlobalMgmtExpensesUSD_2" localSheetId="2">OFFSET([6]Model!$G$1086,0,1,1,GetConstant("ModelCols"))</definedName>
    <definedName name="GlobalMgmtExpensesUSD_2" localSheetId="6">OFFSET([6]Model!$G$1086,0,1,1,GetConstant("ModelCols"))</definedName>
    <definedName name="GlobalMgmtExpensesUSD_2" localSheetId="1">OFFSET([6]Model!$G$1086,0,1,1,GetConstant("ModelCols"))</definedName>
    <definedName name="GlobalMgmtExpensesUSD_2">OFFSET([6]Model!$G$1086,0,1,1,GetConstant("ModelCols"))</definedName>
    <definedName name="GlobalMgmtExpensesUSD_3" localSheetId="2">OFFSET([6]Model!$G$1099,0,1,1,GetConstant("ModelCols"))</definedName>
    <definedName name="GlobalMgmtExpensesUSD_3" localSheetId="6">OFFSET([6]Model!$G$1099,0,1,1,GetConstant("ModelCols"))</definedName>
    <definedName name="GlobalMgmtExpensesUSD_3" localSheetId="1">OFFSET([6]Model!$G$1099,0,1,1,GetConstant("ModelCols"))</definedName>
    <definedName name="GlobalMgmtExpensesUSD_3">OFFSET([6]Model!$G$1099,0,1,1,GetConstant("ModelCols"))</definedName>
    <definedName name="GlobalMgmtExpensesUSD_4" localSheetId="2">OFFSET([6]Model!$G$1112,0,1,1,GetConstant("ModelCols"))</definedName>
    <definedName name="GlobalMgmtExpensesUSD_4" localSheetId="6">OFFSET([6]Model!$G$1112,0,1,1,GetConstant("ModelCols"))</definedName>
    <definedName name="GlobalMgmtExpensesUSD_4" localSheetId="1">OFFSET([6]Model!$G$1112,0,1,1,GetConstant("ModelCols"))</definedName>
    <definedName name="GlobalMgmtExpensesUSD_4">OFFSET([6]Model!$G$1112,0,1,1,GetConstant("ModelCols"))</definedName>
    <definedName name="GrossAirRailTransactions" localSheetId="2">OFFSET([6]Model!$G$69,0,1,1,GetConstant("ModelCols"))</definedName>
    <definedName name="GrossAirRailTransactions" localSheetId="6">OFFSET([6]Model!$G$69,0,1,1,GetConstant("ModelCols"))</definedName>
    <definedName name="GrossAirRailTransactions" localSheetId="1">OFFSET([6]Model!$G$69,0,1,1,GetConstant("ModelCols"))</definedName>
    <definedName name="GrossAirRailTransactions">OFFSET([6]Model!$G$69,0,1,1,GetConstant("ModelCols"))</definedName>
    <definedName name="GTM_Segment">OFFSET([6]Lists!$CZ$2,0,0,COUNTA([6]Lists!$CZ:$CZ)-1,1)</definedName>
    <definedName name="HH" localSheetId="2" hidden="1">{#N/A,#N/A,FALSE,"P&amp;LZONE";#N/A,#N/A,FALSE,"P&amp;Lgreece";#N/A,#N/A,FALSE,"P&amp;Legypt";#N/A,#N/A,FALSE,"P&amp;Lbulgaria";#N/A,#N/A,FALSE,"P&amp;Lhungary";#N/A,#N/A,FALSE,"P&amp;Lpoland";#N/A,#N/A,FALSE,"P&amp;Lrussia";#N/A,#N/A,FALSE,"P&amp;Llithuania";#N/A,#N/A,FALSE,"P&amp;Lczech"}</definedName>
    <definedName name="HH" localSheetId="6" hidden="1">{#N/A,#N/A,FALSE,"P&amp;LZONE";#N/A,#N/A,FALSE,"P&amp;Lgreece";#N/A,#N/A,FALSE,"P&amp;Legypt";#N/A,#N/A,FALSE,"P&amp;Lbulgaria";#N/A,#N/A,FALSE,"P&amp;Lhungary";#N/A,#N/A,FALSE,"P&amp;Lpoland";#N/A,#N/A,FALSE,"P&amp;Lrussia";#N/A,#N/A,FALSE,"P&amp;Llithuania";#N/A,#N/A,FALSE,"P&amp;Lczech"}</definedName>
    <definedName name="HH" localSheetId="1" hidden="1">{#N/A,#N/A,FALSE,"P&amp;LZONE";#N/A,#N/A,FALSE,"P&amp;Lgreece";#N/A,#N/A,FALSE,"P&amp;Legypt";#N/A,#N/A,FALSE,"P&amp;Lbulgaria";#N/A,#N/A,FALSE,"P&amp;Lhungary";#N/A,#N/A,FALSE,"P&amp;Lpoland";#N/A,#N/A,FALSE,"P&amp;Lrussia";#N/A,#N/A,FALSE,"P&amp;Llithuania";#N/A,#N/A,FALSE,"P&amp;Lczech"}</definedName>
    <definedName name="HH" hidden="1">{#N/A,#N/A,FALSE,"P&amp;LZONE";#N/A,#N/A,FALSE,"P&amp;Lgreece";#N/A,#N/A,FALSE,"P&amp;Legypt";#N/A,#N/A,FALSE,"P&amp;Lbulgaria";#N/A,#N/A,FALSE,"P&amp;Lhungary";#N/A,#N/A,FALSE,"P&amp;Lpoland";#N/A,#N/A,FALSE,"P&amp;Lrussia";#N/A,#N/A,FALSE,"P&amp;Llithuania";#N/A,#N/A,FALSE,"P&amp;Lczech"}</definedName>
    <definedName name="Ilfautletrouver" localSheetId="2" hidden="1">{#N/A,#N/A,FALSE,"P&amp;LZONE";#N/A,#N/A,FALSE,"P&amp;Lgreece";#N/A,#N/A,FALSE,"P&amp;Legypt";#N/A,#N/A,FALSE,"P&amp;Lbulgaria";#N/A,#N/A,FALSE,"P&amp;Lhungary";#N/A,#N/A,FALSE,"P&amp;Lpoland";#N/A,#N/A,FALSE,"P&amp;Lrussia";#N/A,#N/A,FALSE,"P&amp;Llithuania";#N/A,#N/A,FALSE,"P&amp;Lczech"}</definedName>
    <definedName name="Ilfautletrouver" localSheetId="6" hidden="1">{#N/A,#N/A,FALSE,"P&amp;LZONE";#N/A,#N/A,FALSE,"P&amp;Lgreece";#N/A,#N/A,FALSE,"P&amp;Legypt";#N/A,#N/A,FALSE,"P&amp;Lbulgaria";#N/A,#N/A,FALSE,"P&amp;Lhungary";#N/A,#N/A,FALSE,"P&amp;Lpoland";#N/A,#N/A,FALSE,"P&amp;Lrussia";#N/A,#N/A,FALSE,"P&amp;Llithuania";#N/A,#N/A,FALSE,"P&amp;Lczech"}</definedName>
    <definedName name="Ilfautletrouver" localSheetId="1" hidden="1">{#N/A,#N/A,FALSE,"P&amp;LZONE";#N/A,#N/A,FALSE,"P&amp;Lgreece";#N/A,#N/A,FALSE,"P&amp;Legypt";#N/A,#N/A,FALSE,"P&amp;Lbulgaria";#N/A,#N/A,FALSE,"P&amp;Lhungary";#N/A,#N/A,FALSE,"P&amp;Lpoland";#N/A,#N/A,FALSE,"P&amp;Lrussia";#N/A,#N/A,FALSE,"P&amp;Llithuania";#N/A,#N/A,FALSE,"P&amp;Lczech"}</definedName>
    <definedName name="Ilfautletrouver" hidden="1">{#N/A,#N/A,FALSE,"P&amp;LZONE";#N/A,#N/A,FALSE,"P&amp;Lgreece";#N/A,#N/A,FALSE,"P&amp;Legypt";#N/A,#N/A,FALSE,"P&amp;Lbulgaria";#N/A,#N/A,FALSE,"P&amp;Lhungary";#N/A,#N/A,FALSE,"P&amp;Lpoland";#N/A,#N/A,FALSE,"P&amp;Lrussia";#N/A,#N/A,FALSE,"P&amp;Llithuania";#N/A,#N/A,FALSE,"P&amp;Lczech"}</definedName>
    <definedName name="Impact" hidden="1">'[5]Direct Advertsing Effectiveness'!$B$4:$B$6</definedName>
    <definedName name="Import">OFFSET([6]Import!$A$1,0,0,COUNTA([6]Import!$A:$A),COUNTA([6]Import!$1:$1))</definedName>
    <definedName name="Industries">OFFSET([6]Lists!$Z$2,0,0,COUNTA([6]Lists!$Z:$Z)-1,1)</definedName>
    <definedName name="InputCurrencies">OFFSET([6]Lists!$AQ$1,1,0,COUNTA([6]Lists!$AQ:$AQ)-1,1)</definedName>
    <definedName name="IntroPrintArea" hidden="1">'[5]CM and BreakEven Analysis'!$B$5:$K$25</definedName>
    <definedName name="ISOCodes">OFFSET([6]Lists_SP!$AK$2,0,0,COUNTA([6]Lists_SP!$AK:$AK),5)</definedName>
    <definedName name="KeyMarketTotals" localSheetId="2">OFFSET([6]Model!$G$966,0,1,1,GetConstant("ModelCols"))</definedName>
    <definedName name="KeyMarketTotals" localSheetId="6">OFFSET([6]Model!$G$966,0,1,1,GetConstant("ModelCols"))</definedName>
    <definedName name="KeyMarketTotals" localSheetId="1">OFFSET([6]Model!$G$966,0,1,1,GetConstant("ModelCols"))</definedName>
    <definedName name="KeyMarketTotals">OFFSET([6]Model!$G$966,0,1,1,GetConstant("ModelCols"))</definedName>
    <definedName name="Log">OFFSET([6]Log!$A$1,1,0,COUNTA([6]Log!$C:$C)-1,3)</definedName>
    <definedName name="Look1Area" hidden="1">'[5]Sales Seasonality by Month'!$B$3:$G$38</definedName>
    <definedName name="Look2Area" hidden="1">'[5]Acquisition Cost by Campaign'!$B$5:$G$40</definedName>
    <definedName name="Look3Area" hidden="1">'[5]Summary E-Mail ROI'!$B$5:$G$40</definedName>
    <definedName name="Look4Area" hidden="1">'[5]Summary Blended E-Mail ROI'!$B$5:$G$40</definedName>
    <definedName name="Look5Area" hidden="1">'[5]Web Site Traffic'!$B$5:$G$40</definedName>
    <definedName name="ManagementFeeOn">OFFSET([6]Lists!$V$2,0,0,COUNTA([6]Lists!$V:$V)-1,1)</definedName>
    <definedName name="MAX" localSheetId="2" hidden="1">{#N/A,#N/A,FALSE,"P&amp;LZONE";#N/A,#N/A,FALSE,"P&amp;Lgreece";#N/A,#N/A,FALSE,"P&amp;Legypt";#N/A,#N/A,FALSE,"P&amp;Lbulgaria";#N/A,#N/A,FALSE,"P&amp;Lhungary";#N/A,#N/A,FALSE,"P&amp;Lpoland";#N/A,#N/A,FALSE,"P&amp;Lrussia";#N/A,#N/A,FALSE,"P&amp;Llithuania";#N/A,#N/A,FALSE,"P&amp;Lczech"}</definedName>
    <definedName name="MAX" localSheetId="6" hidden="1">{#N/A,#N/A,FALSE,"P&amp;LZONE";#N/A,#N/A,FALSE,"P&amp;Lgreece";#N/A,#N/A,FALSE,"P&amp;Legypt";#N/A,#N/A,FALSE,"P&amp;Lbulgaria";#N/A,#N/A,FALSE,"P&amp;Lhungary";#N/A,#N/A,FALSE,"P&amp;Lpoland";#N/A,#N/A,FALSE,"P&amp;Lrussia";#N/A,#N/A,FALSE,"P&amp;Llithuania";#N/A,#N/A,FALSE,"P&amp;Lczech"}</definedName>
    <definedName name="MAX" localSheetId="1" hidden="1">{#N/A,#N/A,FALSE,"P&amp;LZONE";#N/A,#N/A,FALSE,"P&amp;Lgreece";#N/A,#N/A,FALSE,"P&amp;Legypt";#N/A,#N/A,FALSE,"P&amp;Lbulgaria";#N/A,#N/A,FALSE,"P&amp;Lhungary";#N/A,#N/A,FALSE,"P&amp;Lpoland";#N/A,#N/A,FALSE,"P&amp;Lrussia";#N/A,#N/A,FALSE,"P&amp;Llithuania";#N/A,#N/A,FALSE,"P&amp;Lczech"}</definedName>
    <definedName name="MAX" hidden="1">{#N/A,#N/A,FALSE,"P&amp;LZONE";#N/A,#N/A,FALSE,"P&amp;Lgreece";#N/A,#N/A,FALSE,"P&amp;Legypt";#N/A,#N/A,FALSE,"P&amp;Lbulgaria";#N/A,#N/A,FALSE,"P&amp;Lhungary";#N/A,#N/A,FALSE,"P&amp;Lpoland";#N/A,#N/A,FALSE,"P&amp;Lrussia";#N/A,#N/A,FALSE,"P&amp;Llithuania";#N/A,#N/A,FALSE,"P&amp;Lczech"}</definedName>
    <definedName name="mkt_BidExchangeRate">'[15]mkt control sheet'!$H$2</definedName>
    <definedName name="mkt_CountryCode">'[15]mkt control sheet'!$C$2</definedName>
    <definedName name="mkt_CurrencyLetter">'[15]mkt control sheet'!$D$2</definedName>
    <definedName name="mkt_CurrentATVAir">'[15]mkt control sheet'!$B$8</definedName>
    <definedName name="mkt_CurrentATVCar">'[15]mkt control sheet'!$E$8</definedName>
    <definedName name="mkt_CurrentATVHotel">'[15]mkt control sheet'!$D$8</definedName>
    <definedName name="mkt_CurrentATVOther">'[15]mkt control sheet'!$F$8</definedName>
    <definedName name="mkt_CurrentATVRail">'[15]mkt control sheet'!$C$8</definedName>
    <definedName name="mkt_ExchangeRate">'[16]mkt control sheet'!$F$2</definedName>
    <definedName name="mkt_InputBidCurrency">'[15]model NETHERLANDS'!$G$4</definedName>
    <definedName name="mkt_InputClient">'[15]model NETHERLANDS'!$C$6</definedName>
    <definedName name="mkt_InputConfiguration">'[15]mkt control sheet'!$B$131</definedName>
    <definedName name="mkt_InputTravelNumbersAir">'[15]model NETHERLANDS'!$C$22</definedName>
    <definedName name="mkt_InputTravelNumbersCar">'[15]model NETHERLANDS'!$C$25</definedName>
    <definedName name="mkt_InputTravelNumbersDomesticAir">'[15]model NETHERLANDS'!$C$19</definedName>
    <definedName name="mkt_InputTravelNumbersHotel">'[15]model NETHERLANDS'!$C$24</definedName>
    <definedName name="mkt_InputTravelNumbersInternationalAir">'[15]model NETHERLANDS'!$C$21</definedName>
    <definedName name="mkt_InputTravelNumbersOther">'[15]model NETHERLANDS'!$C$26</definedName>
    <definedName name="mkt_InputTravelNumbersRail">'[15]model NETHERLANDS'!$C$23</definedName>
    <definedName name="mkt_InputTravelNumbersRegionalAir">'[15]model NETHERLANDS'!$C$20</definedName>
    <definedName name="mkt_InputTravelSpendAir">'[15]model NETHERLANDS'!$C$12</definedName>
    <definedName name="mkt_InputTravelSpendCar">'[15]model NETHERLANDS'!$C$15</definedName>
    <definedName name="mkt_InputTravelSpendDomesticAir">'[15]model NETHERLANDS'!$C$9</definedName>
    <definedName name="mkt_InputTravelSpendHotel">'[15]model NETHERLANDS'!$C$14</definedName>
    <definedName name="mkt_InputTravelSpendInternationalAir">'[15]model NETHERLANDS'!$C$11</definedName>
    <definedName name="mkt_InputTravelSpendOther">'[15]model NETHERLANDS'!$C$16</definedName>
    <definedName name="mkt_InputTravelSpendRail">'[15]model NETHERLANDS'!$C$13</definedName>
    <definedName name="mkt_InputTravelSpendRegionalAir">'[15]model NETHERLANDS'!$C$10</definedName>
    <definedName name="mkt_Total_Spend">'[15]model NETHERLANDS'!$C$17</definedName>
    <definedName name="mkt_TotalBidAllCountriesSpend">'[15]model NETHERLANDS'!$G$5</definedName>
    <definedName name="mkt_TotalBidAllCountriesTransactions">'[15]model NETHERLANDS'!$G$6</definedName>
    <definedName name="mkt_TotalFTERequired">'[15]model NETHERLANDS'!$C$41</definedName>
    <definedName name="Model">OFFSET([6]Model!$B$6,0,0,COUNTA([6]Model!$D:$D)-1,COUNTA([6]Model!$4:$4))</definedName>
    <definedName name="NavigationInput">OFFSET([6]Lists!$AY$3,0,0,COUNTA([6]Lists!$AY:$AY)-2,2)</definedName>
    <definedName name="NavigationModel">OFFSET([6]Lists!$BB$3,0,0,COUNTA([6]Lists!$BB:$BB)-2,2)</definedName>
    <definedName name="NavigationSS">OFFSET([6]Lists!$BE$2,1,0,COUNTA([6]Lists!$BE:$BE)-2,2)</definedName>
    <definedName name="Number_of_Errors">OFFSET([6]CPQ!$L$9,0,1,1,COUNTA([6]CPQ!$9:$9)-2)</definedName>
    <definedName name="OtherPremiumProducts">OFFSET([6]Lists!$AW$2,0,0,COUNTA([6]Lists!$AW:$AW)-1,1)</definedName>
    <definedName name="PC_msg" hidden="1">"Yes"</definedName>
    <definedName name="Peer_Travel_Insights_Annual_Fee_Tier">OFFSET([6]Lists!$CT$2,1,0,COUNTA([6]Lists!$CT:$CT)-2,2)</definedName>
    <definedName name="Periods">OFFSET([6]Lists!$AI$2,0,0,[6]Input!$G$9+1,1)</definedName>
    <definedName name="POWER_USER_LINK_73D589DC_C2EA_45A6_94FB_B36331AF9258" comment="{&quot;Id&quot;:&quot;POWER_USER_LINK_73D589DC_C2EA_45A6_94FB_B36331AF9258&quot;,&quot;SourceFullName&quot;:&quot;https://arekaconsulting-my.sharepoint.com/personal/tgrenot_areka-consulting_com/Documents/Bureau/Areka excel template 2023.xlsx!Feuil2!R3C2:R8C4&quot;,&quot;LastUpdate&quot;:&quot;2023-09-08 1:25 " localSheetId="6">#REF!</definedName>
    <definedName name="POWER_USER_LINK_73D589DC_C2EA_45A6_94FB_B36331AF9258" comment="{&quot;Id&quot;:&quot;POWER_USER_LINK_73D589DC_C2EA_45A6_94FB_B36331AF9258&quot;,&quot;SourceFullName&quot;:&quot;https://arekaconsulting-my.sharepoint.com/personal/tgrenot_areka-consulting_com/Documents/Bureau/Areka excel template 2023.xlsx!Feuil2!R3C2:R8C4&quot;,&quot;LastUpdate&quot;:&quot;2023-09-08 1:25 " localSheetId="1">#REF!</definedName>
    <definedName name="POWER_USER_LINK_73D589DC_C2EA_45A6_94FB_B36331AF9258" comment="{&quot;Id&quot;:&quot;POWER_USER_LINK_73D589DC_C2EA_45A6_94FB_B36331AF9258&quot;,&quot;SourceFullName&quot;:&quot;https://arekaconsulting-my.sharepoint.com/personal/tgrenot_areka-consulting_com/Documents/Bureau/Areka excel template 2023.xlsx!Feuil2!R3C2:R8C4&quot;,&quot;LastUpdate&quot;:&quot;2023-09-08 1:25 ">#REF!</definedName>
    <definedName name="POWER_USER_LINK_8B45EE2C_40DE_48D5_A475_EEA518DC1E2A" comment="{&quot;Id&quot;:&quot;POWER_USER_LINK_8B45EE2C_40DE_48D5_A475_EEA518DC1E2A&quot;,&quot;SourceFullName&quot;:&quot;https://arekaconsulting-my.sharepoint.com/personal/tgrenot_areka-consulting_com/Documents/Bureau/Areka excel template 2023.xlsx!Feuil2!POWER_USER_LINK_73D589DC_C2EA_45A6_94FB_B" localSheetId="1">#REF!</definedName>
    <definedName name="POWER_USER_LINK_8B45EE2C_40DE_48D5_A475_EEA518DC1E2A" comment="{&quot;Id&quot;:&quot;POWER_USER_LINK_8B45EE2C_40DE_48D5_A475_EEA518DC1E2A&quot;,&quot;SourceFullName&quot;:&quot;https://arekaconsulting-my.sharepoint.com/personal/tgrenot_areka-consulting_com/Documents/Bureau/Areka excel template 2023.xlsx!Feuil2!POWER_USER_LINK_73D589DC_C2EA_45A6_94FB_B">#REF!</definedName>
    <definedName name="PPPPP" localSheetId="2" hidden="1">{#N/A,#N/A,FALSE,"P&amp;LZONE";#N/A,#N/A,FALSE,"P&amp;Lgreece";#N/A,#N/A,FALSE,"P&amp;Legypt";#N/A,#N/A,FALSE,"P&amp;Lbulgaria";#N/A,#N/A,FALSE,"P&amp;Lhungary";#N/A,#N/A,FALSE,"P&amp;Lpoland";#N/A,#N/A,FALSE,"P&amp;Lrussia";#N/A,#N/A,FALSE,"P&amp;Llithuania";#N/A,#N/A,FALSE,"P&amp;Lczech"}</definedName>
    <definedName name="PPPPP" localSheetId="6" hidden="1">{#N/A,#N/A,FALSE,"P&amp;LZONE";#N/A,#N/A,FALSE,"P&amp;Lgreece";#N/A,#N/A,FALSE,"P&amp;Legypt";#N/A,#N/A,FALSE,"P&amp;Lbulgaria";#N/A,#N/A,FALSE,"P&amp;Lhungary";#N/A,#N/A,FALSE,"P&amp;Lpoland";#N/A,#N/A,FALSE,"P&amp;Lrussia";#N/A,#N/A,FALSE,"P&amp;Llithuania";#N/A,#N/A,FALSE,"P&amp;Lczech"}</definedName>
    <definedName name="PPPPP" localSheetId="1" hidden="1">{#N/A,#N/A,FALSE,"P&amp;LZONE";#N/A,#N/A,FALSE,"P&amp;Lgreece";#N/A,#N/A,FALSE,"P&amp;Legypt";#N/A,#N/A,FALSE,"P&amp;Lbulgaria";#N/A,#N/A,FALSE,"P&amp;Lhungary";#N/A,#N/A,FALSE,"P&amp;Lpoland";#N/A,#N/A,FALSE,"P&amp;Lrussia";#N/A,#N/A,FALSE,"P&amp;Llithuania";#N/A,#N/A,FALSE,"P&amp;Lczech"}</definedName>
    <definedName name="PPPPP" hidden="1">{#N/A,#N/A,FALSE,"P&amp;LZONE";#N/A,#N/A,FALSE,"P&amp;Lgreece";#N/A,#N/A,FALSE,"P&amp;Legypt";#N/A,#N/A,FALSE,"P&amp;Lbulgaria";#N/A,#N/A,FALSE,"P&amp;Lhungary";#N/A,#N/A,FALSE,"P&amp;Lpoland";#N/A,#N/A,FALSE,"P&amp;Lrussia";#N/A,#N/A,FALSE,"P&amp;Llithuania";#N/A,#N/A,FALSE,"P&amp;Lczech"}</definedName>
    <definedName name="Pricing_Tier" localSheetId="7">'[7]Input Data'!$A$2:$A$5</definedName>
    <definedName name="Pricing_Tier">'[8]Input Data'!$A$2:$A$5</definedName>
    <definedName name="PricingAnalysts">OFFSET([6]Lists_SP!$F$1,2,1,COUNTA([6]Lists_SP!$F:$F)-2,1)</definedName>
    <definedName name="PricingCurrencies">OFFSET([6]Model!$B$7,0,0,8,COUNTA([6]Model!$4:$4))</definedName>
    <definedName name="PricingState">[6]Lists!$BU$2:$BU$6</definedName>
    <definedName name="PricingTypes">[6]Lists!$AS$2:$AS$7</definedName>
    <definedName name="_xlnm.Print_Area" localSheetId="7">'Spend &amp; transactions grid'!$A:$GT</definedName>
    <definedName name="_xlnm.Print_Titles" localSheetId="7">'Spend &amp; transactions grid'!$A:$A,'Spend &amp; transactions grid'!$1:$3</definedName>
    <definedName name="PrintArea_01" hidden="1">'[4]Year 1 Sales Forecast'!$E$9:$R$34</definedName>
    <definedName name="PrintArea_02" hidden="1">'[4]Year 1 Sales Forecast'!$E$49:$R$74</definedName>
    <definedName name="PrintArea_03" hidden="1">'[4]Year 1 Sales Forecast'!$E$87:$Q$139</definedName>
    <definedName name="PrintArea_04" hidden="1">'[4]Year 1 Sales Forecast'!$E$154:$Q$204</definedName>
    <definedName name="PrintArea_05" hidden="1">'[4]Year 1 Sales Forecast'!$E$218:$Q$268</definedName>
    <definedName name="PrintArea_06" hidden="1">'[4]5 Year Sales Forecast'!$E$9:$J$34</definedName>
    <definedName name="PrintArea_07" hidden="1">'[4]5 Year Sales Forecast'!$E$47:$J$74</definedName>
    <definedName name="PrintArea_08" hidden="1">'[4]5 Year Sales Forecast'!$E$87:$O$113</definedName>
    <definedName name="PrintArea_09" hidden="1">'[4]5 Year Sales Forecast'!$E$127:$J$177</definedName>
    <definedName name="PrintArea_10" hidden="1">'[4]5 Year Sales Forecast'!$E$191:$J$240</definedName>
    <definedName name="PrintArea_11" hidden="1">'[4]5 Year Cost of Sales'!$E$7:$J$34</definedName>
    <definedName name="PrintArea_12" hidden="1">'[4]5 Year Cost of Sales'!$E$48:$J$71</definedName>
    <definedName name="PrintArea_13" hidden="1">'[4]5 Year Cost of Sales'!$E$85:$J$109</definedName>
    <definedName name="PrintArea_14" hidden="1">'[4]Start-Up Capital'!$E$5:$H$42</definedName>
    <definedName name="PrintArea_15" hidden="1">'[4]Start-Up Capital'!$E$55:$G$74</definedName>
    <definedName name="PrintArea_16" hidden="1">'[4]Start-Up Capital'!$E$88:$H$96</definedName>
    <definedName name="PrintArea_17" hidden="1">'[4]Start-Up Capital'!$E$109:$H$128</definedName>
    <definedName name="PrintArea_18" hidden="1">'[4]Start-Up Capitalization'!$E$5:$H$34</definedName>
    <definedName name="PrintArea_19" hidden="1">'[10]P&amp;L Statement-UK'!$E$69:$K$122</definedName>
    <definedName name="PrintArea_20" hidden="1">'[10]P&amp;L Statement-UK'!$F$127:$K$146</definedName>
    <definedName name="PrintArea_21" hidden="1">'[10]P&amp;L Statement-UK'!$E$151:$K$157</definedName>
    <definedName name="PrintArea_22" hidden="1">'[10]P&amp;L Statement-UK'!$E$3:$S$63</definedName>
    <definedName name="PrintArea_23" hidden="1">'[4]Cash Budget'!$E$5:$Q$29</definedName>
    <definedName name="PrintArea_24" hidden="1">'[4]Cash Budget'!$E$43:$K$62</definedName>
    <definedName name="PrintArea_25" hidden="1">'[4]Cash Budget'!$E$75:$J$99</definedName>
    <definedName name="PrintArea_26" hidden="1">'[4]Cash Budget'!$E$114:$K$137</definedName>
    <definedName name="PrintArea_27" hidden="1">'[4]Balance Sheet'!$E$46:$K$77</definedName>
    <definedName name="PrintArea_28" hidden="1">'[4]Balance Sheet'!$E$91:$K$123</definedName>
    <definedName name="PrintArea_29" hidden="1">'[4]Balance Sheet'!$E$5:$R$36</definedName>
    <definedName name="PrintArea_31" hidden="1">'[4]Break-Even'!$E$5:$K$25</definedName>
    <definedName name="PrintArea_32" hidden="1">'[4]Break-Even'!$E$39:$M$58</definedName>
    <definedName name="PrintArea_33" hidden="1">[4]Highlights!$E$5:$J$24</definedName>
    <definedName name="PrintArea_34" hidden="1">'[4]Plan vs Actual'!$E$5:$O$48</definedName>
    <definedName name="PrintArea_35" hidden="1">'[4]Plan vs Actual'!$E$62:$O$87</definedName>
    <definedName name="PrintArea_36" hidden="1">'[4]Plan vs Actual'!$E$101:$O$135</definedName>
    <definedName name="PrintArea_37" hidden="1">[4]Assumptions!$E$5:$N$75</definedName>
    <definedName name="PrintArea_38" hidden="1">'[4]Past Performance'!$E$5:$L$43</definedName>
    <definedName name="PrintArea_39" hidden="1">'[4]Year 1 Cost of Sales'!$E$9:$S$35</definedName>
    <definedName name="PrintArea_40" hidden="1">'[4]Year 1 Cost of Sales'!$E$50:$R$73</definedName>
    <definedName name="PrintArea_41" hidden="1">'[4]Year 1 Cost of Sales'!$E$86:$R$110</definedName>
    <definedName name="PrintArea_42" hidden="1">'[10]Personnel Plan-UK'!$E$2:$S$64</definedName>
    <definedName name="PrintArea_43" hidden="1">'[10]Personnel Plan-UK'!$E$68:$K$130</definedName>
    <definedName name="Product_Area0" hidden="1">[4]Assumptions!$E$55:$E$74</definedName>
    <definedName name="Product_Area1" hidden="1">'[4]Year 1 Sales Forecast'!$E$14:$E$33</definedName>
    <definedName name="Product_Area10" hidden="1">'[4]5 Year Sales Forecast'!$E$132:$E$151</definedName>
    <definedName name="Product_Area11" hidden="1">'[4]5 Year Sales Forecast'!$E$158:$E$177</definedName>
    <definedName name="Product_Area12" hidden="1">'[4]5 Year Sales Forecast'!$E$196:$E$215</definedName>
    <definedName name="Product_Area13" hidden="1">'[4]5 Year Sales Forecast'!$E$221:$E$240</definedName>
    <definedName name="Product_Area14" hidden="1">'[4]Year 1 Cost of Sales'!$E$13:$E$32</definedName>
    <definedName name="Product_Area15" hidden="1">'[4]Year 1 Cost of Sales'!$E$54:$E$73</definedName>
    <definedName name="Product_Area16" hidden="1">'[4]Year 1 Cost of Sales'!$E$91:$E$110</definedName>
    <definedName name="Product_Area17" hidden="1">'[4]5 Year Cost of Sales'!$E$12:$E$31</definedName>
    <definedName name="Product_Area18" hidden="1">'[4]5 Year Cost of Sales'!$E$52:$E$71</definedName>
    <definedName name="Product_Area19" hidden="1">'[4]5 Year Cost of Sales'!$E$90:$E$109</definedName>
    <definedName name="Product_Area2" hidden="1">'[4]Year 1 Sales Forecast'!$E$93:$E$112</definedName>
    <definedName name="Product_Area3" hidden="1">'[4]Year 1 Sales Forecast'!$E$119:$E$138</definedName>
    <definedName name="Product_Area4" hidden="1">'[4]Year 1 Sales Forecast'!$E$159:$E$178</definedName>
    <definedName name="Product_Area5" hidden="1">'[4]Year 1 Sales Forecast'!$E$185:$E$204</definedName>
    <definedName name="Product_Area6" hidden="1">'[4]Year 1 Sales Forecast'!$E$223:$E$242</definedName>
    <definedName name="Product_Area7" hidden="1">'[4]Year 1 Sales Forecast'!$E$249:$E$268</definedName>
    <definedName name="Product_Area8" hidden="1">'[4]5 Year Sales Forecast'!$E$14:$E$33</definedName>
    <definedName name="Product_Area9" hidden="1">'[4]5 Year Sales Forecast'!$E$93:$E$112</definedName>
    <definedName name="Product_Bundle_NonCore_Setup">OFFSET([6]Lists!$DX$4,1,0,COUNTA([6]Lists!$DX:$DX)-4,18)</definedName>
    <definedName name="Product_Bundles_Config">OFFSET([6]Lists!$DM$2,1,0,COUNTA([6]Lists!$DM:$DM)-1,4)</definedName>
    <definedName name="Product_Bundles_Setup">OFFSET([6]Lists!$DF$2,1,0,COUNTA([6]Lists!$DF:$DF)-1,6)</definedName>
    <definedName name="ProductBillingConfiguration">OFFSET([6]Lists!$X$2,0,0,COUNTA([6]Lists!$X:$X)-1,1)</definedName>
    <definedName name="Productivity" localSheetId="7">'[7]Input Data'!$A$9:$A$10</definedName>
    <definedName name="Productivity">'[8]Input Data'!$A$9:$A$10</definedName>
    <definedName name="Project_Start">'[12]Project Schedule'!$E$4</definedName>
    <definedName name="QA" localSheetId="7">#REF!</definedName>
    <definedName name="QA">#REF!</definedName>
    <definedName name="RailServicing">OFFSET([6]Lists!$P$2,0,0,COUNTA([6]Lists!$P:$P)-1,2)</definedName>
    <definedName name="Rank" localSheetId="2">#REF!</definedName>
    <definedName name="Rank" localSheetId="6">#REF!</definedName>
    <definedName name="Rank" localSheetId="1">#REF!</definedName>
    <definedName name="Rank">#REF!</definedName>
    <definedName name="Regions">[6]Lists!$K$2:$K$4</definedName>
    <definedName name="RolesAccess">OFFSET([6]Lists!$CC$2,0,0,COUNTA([6]Lists!$CC:$CC)-1,5)</definedName>
    <definedName name="Row_AirRailTxnProprietaryJV_MarketAvg" localSheetId="2">OFFSET([6]Model!$G$1177,0,1,1,GetConstant("ModelCols"))</definedName>
    <definedName name="Row_AirRailTxnProprietaryJV_MarketAvg" localSheetId="6">OFFSET([6]Model!$G$1177,0,1,1,GetConstant("ModelCols"))</definedName>
    <definedName name="Row_AirRailTxnProprietaryJV_MarketAvg" localSheetId="1">OFFSET([6]Model!$G$1177,0,1,1,GetConstant("ModelCols"))</definedName>
    <definedName name="Row_AirRailTxnProprietaryJV_MarketAvg">OFFSET([6]Model!$G$1177,0,1,1,GetConstant("ModelCols"))</definedName>
    <definedName name="Row_AirRaiTxnProprietaryJV_Avg" localSheetId="2">OFFSET([6]Model!$G$1176,0,1,1,GetConstant("ModelCols"))</definedName>
    <definedName name="Row_AirRaiTxnProprietaryJV_Avg" localSheetId="6">OFFSET([6]Model!$G$1176,0,1,1,GetConstant("ModelCols"))</definedName>
    <definedName name="Row_AirRaiTxnProprietaryJV_Avg" localSheetId="1">OFFSET([6]Model!$G$1176,0,1,1,GetConstant("ModelCols"))</definedName>
    <definedName name="Row_AirRaiTxnProprietaryJV_Avg">OFFSET([6]Model!$G$1176,0,1,1,GetConstant("ModelCols"))</definedName>
    <definedName name="Row_FloorContributionTop5MarketsUSD" localSheetId="2">OFFSET([6]Model!$G$1181,0,1,1,GetConstant("ModelCols"))</definedName>
    <definedName name="Row_FloorContributionTop5MarketsUSD" localSheetId="6">OFFSET([6]Model!$G$1181,0,1,1,GetConstant("ModelCols"))</definedName>
    <definedName name="Row_FloorContributionTop5MarketsUSD" localSheetId="1">OFFSET([6]Model!$G$1181,0,1,1,GetConstant("ModelCols"))</definedName>
    <definedName name="Row_FloorContributionTop5MarketsUSD">OFFSET([6]Model!$G$1181,0,1,1,GetConstant("ModelCols"))</definedName>
    <definedName name="Row_FXRatesToUSD" localSheetId="2">OFFSET([6]Model!$G$16,0,1,1,GetConstant("ModelCols"))</definedName>
    <definedName name="Row_FXRatesToUSD" localSheetId="6">OFFSET([6]Model!$G$16,0,1,1,GetConstant("ModelCols"))</definedName>
    <definedName name="Row_FXRatesToUSD" localSheetId="1">OFFSET([6]Model!$G$16,0,1,1,GetConstant("ModelCols"))</definedName>
    <definedName name="Row_FXRatesToUSD">OFFSET([6]Model!$G$16,0,1,1,GetConstant("ModelCols"))</definedName>
    <definedName name="Row_PricingType" localSheetId="2">OFFSET([6]Model!$G$9,0,1,1,GetConstant("ModelCols"))</definedName>
    <definedName name="Row_PricingType" localSheetId="6">OFFSET([6]Model!$G$9,0,1,1,GetConstant("ModelCols"))</definedName>
    <definedName name="Row_PricingType" localSheetId="1">OFFSET([6]Model!$G$9,0,1,1,GetConstant("ModelCols"))</definedName>
    <definedName name="Row_PricingType">OFFSET([6]Model!$G$9,0,1,1,GetConstant("ModelCols"))</definedName>
    <definedName name="Row_PricingTypeMarket" localSheetId="2">OFFSET([6]Model!$G$7,0,1,1,GetConstant("ModelCols"))</definedName>
    <definedName name="Row_PricingTypeMarket" localSheetId="6">OFFSET([6]Model!$G$7,0,1,1,GetConstant("ModelCols"))</definedName>
    <definedName name="Row_PricingTypeMarket" localSheetId="1">OFFSET([6]Model!$G$7,0,1,1,GetConstant("ModelCols"))</definedName>
    <definedName name="Row_PricingTypeMarket">OFFSET([6]Model!$G$7,0,1,1,GetConstant("ModelCols"))</definedName>
    <definedName name="Row_PricingTypeMarketPeriod" localSheetId="2">OFFSET([6]Model!$G$1170,0,1,1,GetConstant("ModelCols"))</definedName>
    <definedName name="Row_PricingTypeMarketPeriod" localSheetId="6">OFFSET([6]Model!$G$1170,0,1,1,GetConstant("ModelCols"))</definedName>
    <definedName name="Row_PricingTypeMarketPeriod" localSheetId="1">OFFSET([6]Model!$G$1170,0,1,1,GetConstant("ModelCols"))</definedName>
    <definedName name="Row_PricingTypeMarketPeriod">OFFSET([6]Model!$G$1170,0,1,1,GetConstant("ModelCols"))</definedName>
    <definedName name="Row_PricingTypeMarketPeriodType" localSheetId="2">OFFSET([6]Model!$G$1171,0,1,1,GetConstant("ModelCols"))</definedName>
    <definedName name="Row_PricingTypeMarketPeriodType" localSheetId="6">OFFSET([6]Model!$G$1171,0,1,1,GetConstant("ModelCols"))</definedName>
    <definedName name="Row_PricingTypeMarketPeriodType" localSheetId="1">OFFSET([6]Model!$G$1171,0,1,1,GetConstant("ModelCols"))</definedName>
    <definedName name="Row_PricingTypeMarketPeriodType">OFFSET([6]Model!$G$1171,0,1,1,GetConstant("ModelCols"))</definedName>
    <definedName name="Row_Top5Market" localSheetId="2">OFFSET([6]Model!$G$1178,0,1,1,GetConstant("ModelCols"))</definedName>
    <definedName name="Row_Top5Market" localSheetId="6">OFFSET([6]Model!$G$1178,0,1,1,GetConstant("ModelCols"))</definedName>
    <definedName name="Row_Top5Market" localSheetId="1">OFFSET([6]Model!$G$1178,0,1,1,GetConstant("ModelCols"))</definedName>
    <definedName name="Row_Top5Market">OFFSET([6]Model!$G$1178,0,1,1,GetConstant("ModelCols"))</definedName>
    <definedName name="Row_WeightForGlobalCalculation" localSheetId="2">OFFSET([6]Model!$G$1184,0,1,1,GetConstant("ModelCols"))</definedName>
    <definedName name="Row_WeightForGlobalCalculation" localSheetId="6">OFFSET([6]Model!$G$1184,0,1,1,GetConstant("ModelCols"))</definedName>
    <definedName name="Row_WeightForGlobalCalculation" localSheetId="1">OFFSET([6]Model!$G$1184,0,1,1,GetConstant("ModelCols"))</definedName>
    <definedName name="Row_WeightForGlobalCalculation">OFFSET([6]Model!$G$1184,0,1,1,GetConstant("ModelCols"))</definedName>
    <definedName name="Row_WeightForGlobalCalculationPropJV" localSheetId="2">OFFSET([6]Model!$G$1183,0,1,1,GetConstant("ModelCols"))</definedName>
    <definedName name="Row_WeightForGlobalCalculationPropJV" localSheetId="6">OFFSET([6]Model!$G$1183,0,1,1,GetConstant("ModelCols"))</definedName>
    <definedName name="Row_WeightForGlobalCalculationPropJV" localSheetId="1">OFFSET([6]Model!$G$1183,0,1,1,GetConstant("ModelCols"))</definedName>
    <definedName name="Row_WeightForGlobalCalculationPropJV">OFFSET([6]Model!$G$1183,0,1,1,GetConstant("ModelCols"))</definedName>
    <definedName name="RR" localSheetId="2" hidden="1">{#N/A,#N/A,FALSE,"P&amp;LZONE";#N/A,#N/A,FALSE,"P&amp;Lgreece";#N/A,#N/A,FALSE,"P&amp;Legypt";#N/A,#N/A,FALSE,"P&amp;Lbulgaria";#N/A,#N/A,FALSE,"P&amp;Lhungary";#N/A,#N/A,FALSE,"P&amp;Lpoland";#N/A,#N/A,FALSE,"P&amp;Lrussia";#N/A,#N/A,FALSE,"P&amp;Llithuania";#N/A,#N/A,FALSE,"P&amp;Lczech"}</definedName>
    <definedName name="RR" localSheetId="6" hidden="1">{#N/A,#N/A,FALSE,"P&amp;LZONE";#N/A,#N/A,FALSE,"P&amp;Lgreece";#N/A,#N/A,FALSE,"P&amp;Legypt";#N/A,#N/A,FALSE,"P&amp;Lbulgaria";#N/A,#N/A,FALSE,"P&amp;Lhungary";#N/A,#N/A,FALSE,"P&amp;Lpoland";#N/A,#N/A,FALSE,"P&amp;Lrussia";#N/A,#N/A,FALSE,"P&amp;Llithuania";#N/A,#N/A,FALSE,"P&amp;Lczech"}</definedName>
    <definedName name="RR" localSheetId="1" hidden="1">{#N/A,#N/A,FALSE,"P&amp;LZONE";#N/A,#N/A,FALSE,"P&amp;Lgreece";#N/A,#N/A,FALSE,"P&amp;Legypt";#N/A,#N/A,FALSE,"P&amp;Lbulgaria";#N/A,#N/A,FALSE,"P&amp;Lhungary";#N/A,#N/A,FALSE,"P&amp;Lpoland";#N/A,#N/A,FALSE,"P&amp;Lrussia";#N/A,#N/A,FALSE,"P&amp;Llithuania";#N/A,#N/A,FALSE,"P&amp;Lczech"}</definedName>
    <definedName name="RR" hidden="1">{#N/A,#N/A,FALSE,"P&amp;LZONE";#N/A,#N/A,FALSE,"P&amp;Lgreece";#N/A,#N/A,FALSE,"P&amp;Legypt";#N/A,#N/A,FALSE,"P&amp;Lbulgaria";#N/A,#N/A,FALSE,"P&amp;Lhungary";#N/A,#N/A,FALSE,"P&amp;Lpoland";#N/A,#N/A,FALSE,"P&amp;Lrussia";#N/A,#N/A,FALSE,"P&amp;Llithuania";#N/A,#N/A,FALSE,"P&amp;Lczech"}</definedName>
    <definedName name="SalesMethod" hidden="1">[4]Assumptions!$A$2</definedName>
    <definedName name="SAPBEXrevision" hidden="1">2</definedName>
    <definedName name="SAPBEXsysID" hidden="1">"EFW"</definedName>
    <definedName name="SAPBEXwbID" hidden="1">"3R04HJWF4K930G6ZBYAKURVON"</definedName>
    <definedName name="sdfFQ" localSheetId="2" hidden="1">{#N/A,#N/A,FALSE,"P&amp;LZONE";#N/A,#N/A,FALSE,"P&amp;Lgreece";#N/A,#N/A,FALSE,"P&amp;Legypt";#N/A,#N/A,FALSE,"P&amp;Lbulgaria";#N/A,#N/A,FALSE,"P&amp;Lhungary";#N/A,#N/A,FALSE,"P&amp;Lpoland";#N/A,#N/A,FALSE,"P&amp;Lrussia";#N/A,#N/A,FALSE,"P&amp;Llithuania";#N/A,#N/A,FALSE,"P&amp;Lczech"}</definedName>
    <definedName name="sdfFQ" localSheetId="6" hidden="1">{#N/A,#N/A,FALSE,"P&amp;LZONE";#N/A,#N/A,FALSE,"P&amp;Lgreece";#N/A,#N/A,FALSE,"P&amp;Legypt";#N/A,#N/A,FALSE,"P&amp;Lbulgaria";#N/A,#N/A,FALSE,"P&amp;Lhungary";#N/A,#N/A,FALSE,"P&amp;Lpoland";#N/A,#N/A,FALSE,"P&amp;Lrussia";#N/A,#N/A,FALSE,"P&amp;Llithuania";#N/A,#N/A,FALSE,"P&amp;Lczech"}</definedName>
    <definedName name="sdfFQ" localSheetId="1" hidden="1">{#N/A,#N/A,FALSE,"P&amp;LZONE";#N/A,#N/A,FALSE,"P&amp;Lgreece";#N/A,#N/A,FALSE,"P&amp;Legypt";#N/A,#N/A,FALSE,"P&amp;Lbulgaria";#N/A,#N/A,FALSE,"P&amp;Lhungary";#N/A,#N/A,FALSE,"P&amp;Lpoland";#N/A,#N/A,FALSE,"P&amp;Lrussia";#N/A,#N/A,FALSE,"P&amp;Llithuania";#N/A,#N/A,FALSE,"P&amp;Lczech"}</definedName>
    <definedName name="sdfFQ" hidden="1">{#N/A,#N/A,FALSE,"P&amp;LZONE";#N/A,#N/A,FALSE,"P&amp;Lgreece";#N/A,#N/A,FALSE,"P&amp;Legypt";#N/A,#N/A,FALSE,"P&amp;Lbulgaria";#N/A,#N/A,FALSE,"P&amp;Lhungary";#N/A,#N/A,FALSE,"P&amp;Lpoland";#N/A,#N/A,FALSE,"P&amp;Lrussia";#N/A,#N/A,FALSE,"P&amp;Llithuania";#N/A,#N/A,FALSE,"P&amp;Lczech"}</definedName>
    <definedName name="SE" localSheetId="2" hidden="1">{#N/A,#N/A,FALSE,"form7200";#N/A,#N/A,FALSE,"FORM4534";#N/A,#N/A,FALSE,"FORM11053";#N/A,#N/A,FALSE,"FORM11082";#N/A,#N/A,FALSE,"FORM7280";#N/A,#N/A,FALSE,"FORM7214";#N/A,#N/A,FALSE,"FORM7263";#N/A,#N/A,FALSE,"FORM7266";#N/A,#N/A,FALSE,"FORM11053"}</definedName>
    <definedName name="SE" localSheetId="6" hidden="1">{#N/A,#N/A,FALSE,"form7200";#N/A,#N/A,FALSE,"FORM4534";#N/A,#N/A,FALSE,"FORM11053";#N/A,#N/A,FALSE,"FORM11082";#N/A,#N/A,FALSE,"FORM7280";#N/A,#N/A,FALSE,"FORM7214";#N/A,#N/A,FALSE,"FORM7263";#N/A,#N/A,FALSE,"FORM7266";#N/A,#N/A,FALSE,"FORM11053"}</definedName>
    <definedName name="SE" localSheetId="1" hidden="1">{#N/A,#N/A,FALSE,"form7200";#N/A,#N/A,FALSE,"FORM4534";#N/A,#N/A,FALSE,"FORM11053";#N/A,#N/A,FALSE,"FORM11082";#N/A,#N/A,FALSE,"FORM7280";#N/A,#N/A,FALSE,"FORM7214";#N/A,#N/A,FALSE,"FORM7263";#N/A,#N/A,FALSE,"FORM7266";#N/A,#N/A,FALSE,"FORM11053"}</definedName>
    <definedName name="SE" hidden="1">{#N/A,#N/A,FALSE,"form7200";#N/A,#N/A,FALSE,"FORM4534";#N/A,#N/A,FALSE,"FORM11053";#N/A,#N/A,FALSE,"FORM11082";#N/A,#N/A,FALSE,"FORM7280";#N/A,#N/A,FALSE,"FORM7214";#N/A,#N/A,FALSE,"FORM7263";#N/A,#N/A,FALSE,"FORM7266";#N/A,#N/A,FALSE,"FORM11053"}</definedName>
    <definedName name="Segments">OFFSET([6]Lists!$AB$2,0,0,COUNTA([6]Lists!$AB:$AB)-1,1)</definedName>
    <definedName name="SIG_CONTROLE" localSheetId="1" hidden="1">#REF!</definedName>
    <definedName name="SIG_CONTROLE" hidden="1">#REF!</definedName>
    <definedName name="SIG_DERNIERECOLONNE" localSheetId="1" hidden="1">#REF!</definedName>
    <definedName name="SIG_DERNIERECOLONNE" hidden="1">#REF!</definedName>
    <definedName name="SIG_LG11_firstLine" localSheetId="1" hidden="1">#REF!</definedName>
    <definedName name="SIG_LG11_firstLine" hidden="1">#REF!</definedName>
    <definedName name="SIG_LG11_H349" localSheetId="1" hidden="1">#REF!</definedName>
    <definedName name="SIG_LG11_H349" hidden="1">#REF!</definedName>
    <definedName name="SIG_LG11_H353" localSheetId="1" hidden="1">#REF!</definedName>
    <definedName name="SIG_LG11_H353" hidden="1">#REF!</definedName>
    <definedName name="SIG_LG11_H354" localSheetId="1" hidden="1">#REF!</definedName>
    <definedName name="SIG_LG11_H354" hidden="1">#REF!</definedName>
    <definedName name="SIG_LG11_H357" localSheetId="1" hidden="1">#REF!</definedName>
    <definedName name="SIG_LG11_H357" hidden="1">#REF!</definedName>
    <definedName name="SIG_LG11_H358" localSheetId="1" hidden="1">#REF!</definedName>
    <definedName name="SIG_LG11_H358" hidden="1">#REF!</definedName>
    <definedName name="SIG_LG11_H359" localSheetId="1" hidden="1">#REF!</definedName>
    <definedName name="SIG_LG11_H359" hidden="1">#REF!</definedName>
    <definedName name="SIG_LG11_H388" localSheetId="1" hidden="1">#REF!</definedName>
    <definedName name="SIG_LG11_H388" hidden="1">#REF!</definedName>
    <definedName name="SIG_LG11_H395" localSheetId="1" hidden="1">#REF!</definedName>
    <definedName name="SIG_LG11_H395" hidden="1">#REF!</definedName>
    <definedName name="SIG_LG11_IsControlOK" localSheetId="1" hidden="1">#REF!</definedName>
    <definedName name="SIG_LG11_IsControlOK" hidden="1">#REF!</definedName>
    <definedName name="SIG_LG11_lastLine" localSheetId="1" hidden="1">#REF!</definedName>
    <definedName name="SIG_LG11_lastLine" hidden="1">#REF!</definedName>
    <definedName name="SIG_LG11_ListeRangeMontant" localSheetId="1" hidden="1">#REF!</definedName>
    <definedName name="SIG_LG11_ListeRangeMontant" hidden="1">#REF!</definedName>
    <definedName name="SIG_LG11_TITLECOL" localSheetId="1" hidden="1">#REF!</definedName>
    <definedName name="SIG_LG11_TITLECOL" hidden="1">#REF!</definedName>
    <definedName name="SIG_LG11_TITLELINE" localSheetId="1" hidden="1">#REF!</definedName>
    <definedName name="SIG_LG11_TITLELINE" hidden="1">#REF!</definedName>
    <definedName name="SIG_PTBD_LG11" localSheetId="1" hidden="1">#REF!</definedName>
    <definedName name="SIG_PTBD_LG11" hidden="1">#REF!</definedName>
    <definedName name="SIG_PTHG_LG11" localSheetId="1" hidden="1">#REF!</definedName>
    <definedName name="SIG_PTHG_LG11" hidden="1">#REF!</definedName>
    <definedName name="SortMarketsBy">OFFSET([6]Lists!$BQ$2,0,0,COUNTA([6]Lists!$BQ:$BQ)-1,1)</definedName>
    <definedName name="Status" localSheetId="2">#REF!</definedName>
    <definedName name="Status" localSheetId="6">#REF!</definedName>
    <definedName name="Status" localSheetId="1">#REF!</definedName>
    <definedName name="Status">#REF!</definedName>
    <definedName name="SuperUser" hidden="1">FALSE</definedName>
    <definedName name="ThresholdDiscount" hidden="1">14%</definedName>
    <definedName name="Total_Sales_Volume" localSheetId="2">OFFSET([6]Model!$G$405,0,1,1,GetConstant("ModelCols"))</definedName>
    <definedName name="Total_Sales_Volume" localSheetId="6">OFFSET([6]Model!$G$405,0,1,1,GetConstant("ModelCols"))</definedName>
    <definedName name="Total_Sales_Volume" localSheetId="1">OFFSET([6]Model!$G$405,0,1,1,GetConstant("ModelCols"))</definedName>
    <definedName name="Total_Sales_Volume">OFFSET([6]Model!$G$405,0,1,1,GetConstant("ModelCols"))</definedName>
    <definedName name="TotalAirSpend">'Forecast Transaction Volumes'!$E$8</definedName>
    <definedName name="TotalAirSpendMarco">#REF!</definedName>
    <definedName name="TotalAirTrans" localSheetId="3">'Forecast Transaction Volumes'!$E$7</definedName>
    <definedName name="TotalAirTrans">'Transaction Fee Pricing'!#REF!</definedName>
    <definedName name="TotaleSpendMarco">#REF!</definedName>
    <definedName name="TotalHotelSpend">'Forecast Transaction Volumes'!$E$12</definedName>
    <definedName name="TotalHotelTrans">'Forecast Transaction Volumes'!$E$11</definedName>
    <definedName name="TotalHotelTransMarco">#REF!</definedName>
    <definedName name="TotalRailSpend">'Forecast Transaction Volumes'!$E$10</definedName>
    <definedName name="TotalRailSpendMarco">#REF!</definedName>
    <definedName name="TotalRailTrans" localSheetId="3">'Forecast Transaction Volumes'!$E$9</definedName>
    <definedName name="TotalRailTrans">'Transaction Fee Pricing'!#REF!</definedName>
    <definedName name="TotalSpend">'Forecast Transaction Volumes'!$E$5</definedName>
    <definedName name="TotalTrans" localSheetId="3">'Forecast Transaction Volumes'!$E$4</definedName>
    <definedName name="TotalTrans">'Transaction Fee Pricing'!$D$2</definedName>
    <definedName name="TransferPerCent" hidden="1">70%</definedName>
    <definedName name="UserRoles">OFFSET([6]Lists!$CC$2,1,0,COUNTA([6]Lists!$CC:$CC)-2,5)</definedName>
    <definedName name="VV" localSheetId="2" hidden="1">{#N/A,#N/A,FALSE,"P&amp;LZONE";#N/A,#N/A,FALSE,"P&amp;Lgreece";#N/A,#N/A,FALSE,"P&amp;Legypt";#N/A,#N/A,FALSE,"P&amp;Lbulgaria";#N/A,#N/A,FALSE,"P&amp;Lhungary";#N/A,#N/A,FALSE,"P&amp;Lpoland";#N/A,#N/A,FALSE,"P&amp;Lrussia";#N/A,#N/A,FALSE,"P&amp;Llithuania";#N/A,#N/A,FALSE,"P&amp;Lczech"}</definedName>
    <definedName name="VV" localSheetId="6" hidden="1">{#N/A,#N/A,FALSE,"P&amp;LZONE";#N/A,#N/A,FALSE,"P&amp;Lgreece";#N/A,#N/A,FALSE,"P&amp;Legypt";#N/A,#N/A,FALSE,"P&amp;Lbulgaria";#N/A,#N/A,FALSE,"P&amp;Lhungary";#N/A,#N/A,FALSE,"P&amp;Lpoland";#N/A,#N/A,FALSE,"P&amp;Lrussia";#N/A,#N/A,FALSE,"P&amp;Llithuania";#N/A,#N/A,FALSE,"P&amp;Lczech"}</definedName>
    <definedName name="VV" localSheetId="1" hidden="1">{#N/A,#N/A,FALSE,"P&amp;LZONE";#N/A,#N/A,FALSE,"P&amp;Lgreece";#N/A,#N/A,FALSE,"P&amp;Legypt";#N/A,#N/A,FALSE,"P&amp;Lbulgaria";#N/A,#N/A,FALSE,"P&amp;Lhungary";#N/A,#N/A,FALSE,"P&amp;Lpoland";#N/A,#N/A,FALSE,"P&amp;Lrussia";#N/A,#N/A,FALSE,"P&amp;Llithuania";#N/A,#N/A,FALSE,"P&amp;Lczech"}</definedName>
    <definedName name="VV" hidden="1">{#N/A,#N/A,FALSE,"P&amp;LZONE";#N/A,#N/A,FALSE,"P&amp;Lgreece";#N/A,#N/A,FALSE,"P&amp;Legypt";#N/A,#N/A,FALSE,"P&amp;Lbulgaria";#N/A,#N/A,FALSE,"P&amp;Lhungary";#N/A,#N/A,FALSE,"P&amp;Lpoland";#N/A,#N/A,FALSE,"P&amp;Lrussia";#N/A,#N/A,FALSE,"P&amp;Llithuania";#N/A,#N/A,FALSE,"P&amp;Lczech"}</definedName>
    <definedName name="WLTRIBRU" localSheetId="2" hidden="1">{#N/A,#N/A,FALSE,"P&amp;LZONE";#N/A,#N/A,FALSE,"P&amp;Lgreece";#N/A,#N/A,FALSE,"P&amp;Legypt";#N/A,#N/A,FALSE,"P&amp;Lbulgaria";#N/A,#N/A,FALSE,"P&amp;Lhungary";#N/A,#N/A,FALSE,"P&amp;Lpoland";#N/A,#N/A,FALSE,"P&amp;Lrussia";#N/A,#N/A,FALSE,"P&amp;Llithuania";#N/A,#N/A,FALSE,"P&amp;Lczech"}</definedName>
    <definedName name="WLTRIBRU" localSheetId="6" hidden="1">{#N/A,#N/A,FALSE,"P&amp;LZONE";#N/A,#N/A,FALSE,"P&amp;Lgreece";#N/A,#N/A,FALSE,"P&amp;Legypt";#N/A,#N/A,FALSE,"P&amp;Lbulgaria";#N/A,#N/A,FALSE,"P&amp;Lhungary";#N/A,#N/A,FALSE,"P&amp;Lpoland";#N/A,#N/A,FALSE,"P&amp;Lrussia";#N/A,#N/A,FALSE,"P&amp;Llithuania";#N/A,#N/A,FALSE,"P&amp;Lczech"}</definedName>
    <definedName name="WLTRIBRU" localSheetId="1" hidden="1">{#N/A,#N/A,FALSE,"P&amp;LZONE";#N/A,#N/A,FALSE,"P&amp;Lgreece";#N/A,#N/A,FALSE,"P&amp;Legypt";#N/A,#N/A,FALSE,"P&amp;Lbulgaria";#N/A,#N/A,FALSE,"P&amp;Lhungary";#N/A,#N/A,FALSE,"P&amp;Lpoland";#N/A,#N/A,FALSE,"P&amp;Lrussia";#N/A,#N/A,FALSE,"P&amp;Llithuania";#N/A,#N/A,FALSE,"P&amp;Lczech"}</definedName>
    <definedName name="WLTRIBRU" hidden="1">{#N/A,#N/A,FALSE,"P&amp;LZONE";#N/A,#N/A,FALSE,"P&amp;Lgreece";#N/A,#N/A,FALSE,"P&amp;Legypt";#N/A,#N/A,FALSE,"P&amp;Lbulgaria";#N/A,#N/A,FALSE,"P&amp;Lhungary";#N/A,#N/A,FALSE,"P&amp;Lpoland";#N/A,#N/A,FALSE,"P&amp;Lrussia";#N/A,#N/A,FALSE,"P&amp;Llithuania";#N/A,#N/A,FALSE,"P&amp;Lczech"}</definedName>
    <definedName name="wrn.Bid._.Report." localSheetId="2" hidden="1">{#N/A,#N/A,TRUE,"Sign Off";#N/A,#N/A,TRUE,"Unit Costs";#N/A,#N/A,TRUE,"Manpower";#N/A,#N/A,TRUE,"Generics";#N/A,#N/A,TRUE,"Service Levels";#N/A,#N/A,TRUE,"Subcontract"}</definedName>
    <definedName name="wrn.Bid._.Report." localSheetId="6" hidden="1">{#N/A,#N/A,TRUE,"Sign Off";#N/A,#N/A,TRUE,"Unit Costs";#N/A,#N/A,TRUE,"Manpower";#N/A,#N/A,TRUE,"Generics";#N/A,#N/A,TRUE,"Service Levels";#N/A,#N/A,TRUE,"Subcontract"}</definedName>
    <definedName name="wrn.Bid._.Report." localSheetId="1" hidden="1">{#N/A,#N/A,TRUE,"Sign Off";#N/A,#N/A,TRUE,"Unit Costs";#N/A,#N/A,TRUE,"Manpower";#N/A,#N/A,TRUE,"Generics";#N/A,#N/A,TRUE,"Service Levels";#N/A,#N/A,TRUE,"Subcontract"}</definedName>
    <definedName name="wrn.Bid._.Report." hidden="1">{#N/A,#N/A,TRUE,"Sign Off";#N/A,#N/A,TRUE,"Unit Costs";#N/A,#N/A,TRUE,"Manpower";#N/A,#N/A,TRUE,"Generics";#N/A,#N/A,TRUE,"Service Levels";#N/A,#N/A,TRUE,"Subcontract"}</definedName>
    <definedName name="wrn.PLKLANTEN." localSheetId="2" hidden="1">{#N/A,#N/A,FALSE,"form7200";#N/A,#N/A,FALSE,"FORM4534";#N/A,#N/A,FALSE,"FORM11053";#N/A,#N/A,FALSE,"FORM11082";#N/A,#N/A,FALSE,"FORM7280";#N/A,#N/A,FALSE,"FORM7214";#N/A,#N/A,FALSE,"FORM7263";#N/A,#N/A,FALSE,"FORM7266";#N/A,#N/A,FALSE,"FORM11053"}</definedName>
    <definedName name="wrn.PLKLANTEN." localSheetId="7" hidden="1">{#N/A,#N/A,FALSE,"form7200";#N/A,#N/A,FALSE,"FORM4534";#N/A,#N/A,FALSE,"FORM11053";#N/A,#N/A,FALSE,"FORM11082";#N/A,#N/A,FALSE,"FORM7280";#N/A,#N/A,FALSE,"FORM7214";#N/A,#N/A,FALSE,"FORM7263";#N/A,#N/A,FALSE,"FORM7266";#N/A,#N/A,FALSE,"FORM11053"}</definedName>
    <definedName name="wrn.PLKLANTEN." localSheetId="6" hidden="1">{#N/A,#N/A,FALSE,"form7200";#N/A,#N/A,FALSE,"FORM4534";#N/A,#N/A,FALSE,"FORM11053";#N/A,#N/A,FALSE,"FORM11082";#N/A,#N/A,FALSE,"FORM7280";#N/A,#N/A,FALSE,"FORM7214";#N/A,#N/A,FALSE,"FORM7263";#N/A,#N/A,FALSE,"FORM7266";#N/A,#N/A,FALSE,"FORM11053"}</definedName>
    <definedName name="wrn.PLKLANTEN." localSheetId="1" hidden="1">{#N/A,#N/A,FALSE,"form7200";#N/A,#N/A,FALSE,"FORM4534";#N/A,#N/A,FALSE,"FORM11053";#N/A,#N/A,FALSE,"FORM11082";#N/A,#N/A,FALSE,"FORM7280";#N/A,#N/A,FALSE,"FORM7214";#N/A,#N/A,FALSE,"FORM7263";#N/A,#N/A,FALSE,"FORM7266";#N/A,#N/A,FALSE,"FORM11053"}</definedName>
    <definedName name="wrn.PLKLANTEN." hidden="1">{#N/A,#N/A,FALSE,"form7200";#N/A,#N/A,FALSE,"FORM4534";#N/A,#N/A,FALSE,"FORM11053";#N/A,#N/A,FALSE,"FORM11082";#N/A,#N/A,FALSE,"FORM7280";#N/A,#N/A,FALSE,"FORM7214";#N/A,#N/A,FALSE,"FORM7263";#N/A,#N/A,FALSE,"FORM7266";#N/A,#N/A,FALSE,"FORM11053"}</definedName>
    <definedName name="wrn.résultats._.di._.Paola." localSheetId="2" hidden="1">{#N/A,#N/A,FALSE,"P&amp;LZONE";#N/A,#N/A,FALSE,"P&amp;Lgreece";#N/A,#N/A,FALSE,"P&amp;Legypt";#N/A,#N/A,FALSE,"P&amp;Lbulgaria";#N/A,#N/A,FALSE,"P&amp;Lhungary";#N/A,#N/A,FALSE,"P&amp;Lpoland";#N/A,#N/A,FALSE,"P&amp;Lrussia";#N/A,#N/A,FALSE,"P&amp;Llithuania";#N/A,#N/A,FALSE,"P&amp;Lczech"}</definedName>
    <definedName name="wrn.résultats._.di._.Paola." localSheetId="6" hidden="1">{#N/A,#N/A,FALSE,"P&amp;LZONE";#N/A,#N/A,FALSE,"P&amp;Lgreece";#N/A,#N/A,FALSE,"P&amp;Legypt";#N/A,#N/A,FALSE,"P&amp;Lbulgaria";#N/A,#N/A,FALSE,"P&amp;Lhungary";#N/A,#N/A,FALSE,"P&amp;Lpoland";#N/A,#N/A,FALSE,"P&amp;Lrussia";#N/A,#N/A,FALSE,"P&amp;Llithuania";#N/A,#N/A,FALSE,"P&amp;Lczech"}</definedName>
    <definedName name="wrn.résultats._.di._.Paola." localSheetId="1" hidden="1">{#N/A,#N/A,FALSE,"P&amp;LZONE";#N/A,#N/A,FALSE,"P&amp;Lgreece";#N/A,#N/A,FALSE,"P&amp;Legypt";#N/A,#N/A,FALSE,"P&amp;Lbulgaria";#N/A,#N/A,FALSE,"P&amp;Lhungary";#N/A,#N/A,FALSE,"P&amp;Lpoland";#N/A,#N/A,FALSE,"P&amp;Lrussia";#N/A,#N/A,FALSE,"P&amp;Llithuania";#N/A,#N/A,FALSE,"P&amp;Lczech"}</definedName>
    <definedName name="wrn.résultats._.di._.Paola." hidden="1">{#N/A,#N/A,FALSE,"P&amp;LZONE";#N/A,#N/A,FALSE,"P&amp;Lgreece";#N/A,#N/A,FALSE,"P&amp;Legypt";#N/A,#N/A,FALSE,"P&amp;Lbulgaria";#N/A,#N/A,FALSE,"P&amp;Lhungary";#N/A,#N/A,FALSE,"P&amp;Lpoland";#N/A,#N/A,FALSE,"P&amp;Lrussia";#N/A,#N/A,FALSE,"P&amp;Llithuania";#N/A,#N/A,FALSE,"P&amp;Lczech"}</definedName>
    <definedName name="wrn.TG._.1._.signoff._.commpln._.trgpln." localSheetId="2" hidden="1">{#N/A,#N/A,FALSE,"Tollgate Signoff matrix";#N/A,#N/A,FALSE,"Team Charter";#N/A,#N/A,FALSE,"Roles of key members";#N/A,#N/A,FALSE,"Transition -Communication Plan";#N/A,#N/A,FALSE,"Training Plan - Hi Level";#N/A,#N/A,FALSE,"AVCO OJT Training Schedule"}</definedName>
    <definedName name="wrn.TG._.1._.signoff._.commpln._.trgpln." localSheetId="6" hidden="1">{#N/A,#N/A,FALSE,"Tollgate Signoff matrix";#N/A,#N/A,FALSE,"Team Charter";#N/A,#N/A,FALSE,"Roles of key members";#N/A,#N/A,FALSE,"Transition -Communication Plan";#N/A,#N/A,FALSE,"Training Plan - Hi Level";#N/A,#N/A,FALSE,"AVCO OJT Training Schedule"}</definedName>
    <definedName name="wrn.TG._.1._.signoff._.commpln._.trgpln." localSheetId="1" hidden="1">{#N/A,#N/A,FALSE,"Tollgate Signoff matrix";#N/A,#N/A,FALSE,"Team Charter";#N/A,#N/A,FALSE,"Roles of key members";#N/A,#N/A,FALSE,"Transition -Communication Plan";#N/A,#N/A,FALSE,"Training Plan - Hi Level";#N/A,#N/A,FALSE,"AVCO OJT Training Schedule"}</definedName>
    <definedName name="wrn.TG._.1._.signoff._.commpln._.trgpln." hidden="1">{#N/A,#N/A,FALSE,"Tollgate Signoff matrix";#N/A,#N/A,FALSE,"Team Charter";#N/A,#N/A,FALSE,"Roles of key members";#N/A,#N/A,FALSE,"Transition -Communication Plan";#N/A,#N/A,FALSE,"Training Plan - Hi Level";#N/A,#N/A,FALSE,"AVCO OJT Training Schedule"}</definedName>
    <definedName name="YYYYY" localSheetId="2" hidden="1">{#N/A,#N/A,FALSE,"P&amp;LZONE";#N/A,#N/A,FALSE,"P&amp;Lgreece";#N/A,#N/A,FALSE,"P&amp;Legypt";#N/A,#N/A,FALSE,"P&amp;Lbulgaria";#N/A,#N/A,FALSE,"P&amp;Lhungary";#N/A,#N/A,FALSE,"P&amp;Lpoland";#N/A,#N/A,FALSE,"P&amp;Lrussia";#N/A,#N/A,FALSE,"P&amp;Llithuania";#N/A,#N/A,FALSE,"P&amp;Lczech"}</definedName>
    <definedName name="YYYYY" localSheetId="6" hidden="1">{#N/A,#N/A,FALSE,"P&amp;LZONE";#N/A,#N/A,FALSE,"P&amp;Lgreece";#N/A,#N/A,FALSE,"P&amp;Legypt";#N/A,#N/A,FALSE,"P&amp;Lbulgaria";#N/A,#N/A,FALSE,"P&amp;Lhungary";#N/A,#N/A,FALSE,"P&amp;Lpoland";#N/A,#N/A,FALSE,"P&amp;Lrussia";#N/A,#N/A,FALSE,"P&amp;Llithuania";#N/A,#N/A,FALSE,"P&amp;Lczech"}</definedName>
    <definedName name="YYYYY" localSheetId="1" hidden="1">{#N/A,#N/A,FALSE,"P&amp;LZONE";#N/A,#N/A,FALSE,"P&amp;Lgreece";#N/A,#N/A,FALSE,"P&amp;Legypt";#N/A,#N/A,FALSE,"P&amp;Lbulgaria";#N/A,#N/A,FALSE,"P&amp;Lhungary";#N/A,#N/A,FALSE,"P&amp;Lpoland";#N/A,#N/A,FALSE,"P&amp;Lrussia";#N/A,#N/A,FALSE,"P&amp;Llithuania";#N/A,#N/A,FALSE,"P&amp;Lczech"}</definedName>
    <definedName name="YYYYY" hidden="1">{#N/A,#N/A,FALSE,"P&amp;LZONE";#N/A,#N/A,FALSE,"P&amp;Lgreece";#N/A,#N/A,FALSE,"P&amp;Legypt";#N/A,#N/A,FALSE,"P&amp;Lbulgaria";#N/A,#N/A,FALSE,"P&amp;Lhungary";#N/A,#N/A,FALSE,"P&amp;Lpoland";#N/A,#N/A,FALSE,"P&amp;Lrussia";#N/A,#N/A,FALSE,"P&amp;Llithuania";#N/A,#N/A,FALSE,"P&amp;Lczech"}</definedName>
    <definedName name="ZOB" localSheetId="2" hidden="1">{#N/A,#N/A,FALSE,"P&amp;LZONE";#N/A,#N/A,FALSE,"P&amp;Lgreece";#N/A,#N/A,FALSE,"P&amp;Legypt";#N/A,#N/A,FALSE,"P&amp;Lbulgaria";#N/A,#N/A,FALSE,"P&amp;Lhungary";#N/A,#N/A,FALSE,"P&amp;Lpoland";#N/A,#N/A,FALSE,"P&amp;Lrussia";#N/A,#N/A,FALSE,"P&amp;Llithuania";#N/A,#N/A,FALSE,"P&amp;Lczech"}</definedName>
    <definedName name="ZOB" localSheetId="6" hidden="1">{#N/A,#N/A,FALSE,"P&amp;LZONE";#N/A,#N/A,FALSE,"P&amp;Lgreece";#N/A,#N/A,FALSE,"P&amp;Legypt";#N/A,#N/A,FALSE,"P&amp;Lbulgaria";#N/A,#N/A,FALSE,"P&amp;Lhungary";#N/A,#N/A,FALSE,"P&amp;Lpoland";#N/A,#N/A,FALSE,"P&amp;Lrussia";#N/A,#N/A,FALSE,"P&amp;Llithuania";#N/A,#N/A,FALSE,"P&amp;Lczech"}</definedName>
    <definedName name="ZOB" localSheetId="1" hidden="1">{#N/A,#N/A,FALSE,"P&amp;LZONE";#N/A,#N/A,FALSE,"P&amp;Lgreece";#N/A,#N/A,FALSE,"P&amp;Legypt";#N/A,#N/A,FALSE,"P&amp;Lbulgaria";#N/A,#N/A,FALSE,"P&amp;Lhungary";#N/A,#N/A,FALSE,"P&amp;Lpoland";#N/A,#N/A,FALSE,"P&amp;Lrussia";#N/A,#N/A,FALSE,"P&amp;Llithuania";#N/A,#N/A,FALSE,"P&amp;Lczech"}</definedName>
    <definedName name="ZOB" hidden="1">{#N/A,#N/A,FALSE,"P&amp;LZONE";#N/A,#N/A,FALSE,"P&amp;Lgreece";#N/A,#N/A,FALSE,"P&amp;Legypt";#N/A,#N/A,FALSE,"P&amp;Lbulgaria";#N/A,#N/A,FALSE,"P&amp;Lhungary";#N/A,#N/A,FALSE,"P&amp;Lpoland";#N/A,#N/A,FALSE,"P&amp;Lrussia";#N/A,#N/A,FALSE,"P&amp;Llithuania";#N/A,#N/A,FALSE,"P&amp;Lczech"}</definedName>
    <definedName name="zzz"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6" i="2" l="1"/>
  <c r="H3" i="2" a="1"/>
  <c r="H3" i="2" s="1"/>
  <c r="H4" i="2"/>
  <c r="H51" i="2"/>
  <c r="H63" i="2"/>
  <c r="H64" i="2"/>
  <c r="H68" i="2"/>
  <c r="H69" i="2"/>
  <c r="H70" i="2"/>
  <c r="H71" i="2"/>
  <c r="H75" i="2"/>
  <c r="H76" i="2"/>
  <c r="H77" i="2"/>
  <c r="H78" i="2"/>
  <c r="H54" i="2"/>
  <c r="H37" i="2"/>
  <c r="H36" i="2"/>
  <c r="H59" i="2"/>
  <c r="H41" i="2"/>
  <c r="H42" i="2"/>
  <c r="H57" i="2"/>
  <c r="H60" i="2"/>
  <c r="H44" i="2"/>
  <c r="E41" i="4"/>
  <c r="E40" i="4"/>
  <c r="D34" i="4"/>
  <c r="E34" i="4" s="1"/>
  <c r="D33" i="4"/>
  <c r="E42" i="4" s="1"/>
  <c r="E30" i="4"/>
  <c r="E28" i="4"/>
  <c r="GU44" i="8"/>
  <c r="GU46" i="8" s="1"/>
  <c r="CR41" i="8"/>
  <c r="GT40" i="8"/>
  <c r="GQ40" i="8"/>
  <c r="GN40" i="8"/>
  <c r="GK40" i="8"/>
  <c r="GH40" i="8"/>
  <c r="GB40" i="8"/>
  <c r="FY40" i="8"/>
  <c r="FV40" i="8"/>
  <c r="FP40" i="8"/>
  <c r="FM40" i="8"/>
  <c r="FJ40" i="8"/>
  <c r="FD40" i="8"/>
  <c r="EU40" i="8"/>
  <c r="ER40" i="8"/>
  <c r="EO40" i="8"/>
  <c r="EL40" i="8"/>
  <c r="EI40" i="8"/>
  <c r="EF40" i="8"/>
  <c r="EC40" i="8"/>
  <c r="DW40" i="8"/>
  <c r="DT40" i="8"/>
  <c r="DQ40" i="8"/>
  <c r="DN40" i="8"/>
  <c r="DH40" i="8"/>
  <c r="DE40" i="8"/>
  <c r="DB40" i="8"/>
  <c r="CY40" i="8"/>
  <c r="CV40" i="8"/>
  <c r="CM40" i="8"/>
  <c r="CJ40" i="8"/>
  <c r="CD40" i="8"/>
  <c r="CA40" i="8"/>
  <c r="BX40" i="8"/>
  <c r="BU40" i="8"/>
  <c r="BR40" i="8"/>
  <c r="BO40" i="8"/>
  <c r="BL40" i="8"/>
  <c r="BI40" i="8"/>
  <c r="BF40" i="8"/>
  <c r="BC40" i="8"/>
  <c r="AZ40" i="8"/>
  <c r="AW40" i="8"/>
  <c r="AT40" i="8"/>
  <c r="AQ40" i="8"/>
  <c r="AN40" i="8"/>
  <c r="AK40" i="8"/>
  <c r="AH40" i="8"/>
  <c r="AE40" i="8"/>
  <c r="AB40" i="8"/>
  <c r="Y40" i="8"/>
  <c r="V40" i="8"/>
  <c r="S40" i="8"/>
  <c r="P40" i="8"/>
  <c r="M40" i="8"/>
  <c r="J40" i="8"/>
  <c r="G40" i="8"/>
  <c r="D27" i="8"/>
  <c r="D40" i="8" s="1"/>
  <c r="EY13" i="8"/>
  <c r="EY12" i="8"/>
  <c r="EY11" i="8"/>
  <c r="EX9" i="8"/>
  <c r="CG9" i="8"/>
  <c r="CG40" i="8" s="1"/>
  <c r="FS7" i="8"/>
  <c r="FS40" i="8" s="1"/>
  <c r="DZ7" i="8"/>
  <c r="DZ40" i="8" s="1"/>
  <c r="DT7" i="8"/>
  <c r="DS7" i="8"/>
  <c r="D7" i="8"/>
  <c r="C7" i="8"/>
  <c r="CS6" i="8"/>
  <c r="CS40" i="8" s="1"/>
  <c r="CP6" i="8"/>
  <c r="CP40" i="8" s="1"/>
  <c r="FG5" i="8"/>
  <c r="FG40" i="8" s="1"/>
  <c r="EX5" i="8"/>
  <c r="EX40" i="8" s="1"/>
  <c r="J72" i="6"/>
  <c r="I72" i="6"/>
  <c r="K71" i="6"/>
  <c r="J71" i="6"/>
  <c r="I71" i="6"/>
  <c r="H71" i="6"/>
  <c r="G71" i="6"/>
  <c r="F71" i="6"/>
  <c r="J70" i="6"/>
  <c r="I70" i="6"/>
  <c r="H70" i="6"/>
  <c r="H72" i="6" s="1"/>
  <c r="G70" i="6"/>
  <c r="G72" i="6" s="1"/>
  <c r="F70" i="6"/>
  <c r="K70" i="6" s="1"/>
  <c r="F20" i="6"/>
  <c r="K20" i="6" s="1"/>
  <c r="J19" i="6"/>
  <c r="J20" i="6" s="1"/>
  <c r="I19" i="6"/>
  <c r="H19" i="6"/>
  <c r="G19" i="6"/>
  <c r="F19" i="6"/>
  <c r="B8" i="5"/>
  <c r="C7" i="5"/>
  <c r="C6" i="5"/>
  <c r="C5" i="5"/>
  <c r="C4" i="5"/>
  <c r="C3" i="5"/>
  <c r="C2" i="5"/>
  <c r="D26" i="4" s="1"/>
  <c r="E26" i="4" s="1"/>
  <c r="D27" i="4" l="1"/>
  <c r="E27" i="4" s="1"/>
  <c r="E33" i="4"/>
  <c r="F72" i="6"/>
  <c r="K72" i="6" s="1"/>
  <c r="G20" i="6"/>
  <c r="H20" i="6"/>
  <c r="I20" i="6"/>
  <c r="GU40" i="8"/>
  <c r="C8" i="5"/>
  <c r="T75" i="7" l="1" a="1"/>
  <c r="T75" i="7" s="1"/>
  <c r="F75" i="7" a="1"/>
  <c r="F75" i="7" s="1"/>
  <c r="L74" i="7" a="1"/>
  <c r="L74" i="7" s="1"/>
  <c r="N73" i="7" a="1"/>
  <c r="N73" i="7" s="1"/>
  <c r="J72" i="7" a="1"/>
  <c r="J72" i="7" s="1"/>
  <c r="I72" i="7" s="1"/>
  <c r="E71" i="7" a="1"/>
  <c r="E71" i="7" s="1"/>
  <c r="L69" i="7" a="1"/>
  <c r="L69" i="7" s="1"/>
  <c r="T68" i="7" a="1"/>
  <c r="T68" i="7" s="1"/>
  <c r="H67" i="7" a="1"/>
  <c r="H67" i="7" s="1"/>
  <c r="L66" i="7" a="1"/>
  <c r="L66" i="7" s="1"/>
  <c r="T65" i="7" a="1"/>
  <c r="T65" i="7" s="1"/>
  <c r="H65" i="7" a="1"/>
  <c r="H65" i="7" s="1"/>
  <c r="L64" i="7" a="1"/>
  <c r="L64" i="7" s="1"/>
  <c r="J60" i="7" a="1"/>
  <c r="J60" i="7" s="1"/>
  <c r="I60" i="7" s="1"/>
  <c r="L59" i="7" a="1"/>
  <c r="L59" i="7" s="1"/>
  <c r="H58" i="7" a="1"/>
  <c r="H58" i="7" s="1"/>
  <c r="L57" i="7" a="1"/>
  <c r="L57" i="7" s="1"/>
  <c r="H56" i="7" a="1"/>
  <c r="H56" i="7" s="1"/>
  <c r="L55" i="7" a="1"/>
  <c r="L55" i="7" s="1"/>
  <c r="T54" i="7" a="1"/>
  <c r="T54" i="7" s="1"/>
  <c r="F54" i="7" a="1"/>
  <c r="F54" i="7" s="1"/>
  <c r="K53" i="7" a="1"/>
  <c r="K53" i="7" s="1"/>
  <c r="T52" i="7" a="1"/>
  <c r="T52" i="7" s="1"/>
  <c r="K51" i="7" a="1"/>
  <c r="K51" i="7" s="1"/>
  <c r="N50" i="7" a="1"/>
  <c r="N50" i="7" s="1"/>
  <c r="D50" i="7" a="1"/>
  <c r="D50" i="7" s="1"/>
  <c r="F49" i="7" a="1"/>
  <c r="F49" i="7" s="1"/>
  <c r="D48" i="7" a="1"/>
  <c r="D48" i="7" s="1"/>
  <c r="G47" i="7" a="1"/>
  <c r="G47" i="7" s="1"/>
  <c r="L46" i="7" a="1"/>
  <c r="L46" i="7" s="1"/>
  <c r="N45" i="7" a="1"/>
  <c r="N45" i="7" s="1"/>
  <c r="H44" i="7" a="1"/>
  <c r="H44" i="7" s="1"/>
  <c r="K74" i="7" a="1"/>
  <c r="K74" i="7" s="1"/>
  <c r="M73" i="7"/>
  <c r="D73" i="7" a="1"/>
  <c r="D73" i="7" s="1"/>
  <c r="Q73" i="7" s="1"/>
  <c r="N71" i="7" a="1"/>
  <c r="N71" i="7" s="1"/>
  <c r="H70" i="7" a="1"/>
  <c r="H70" i="7" s="1"/>
  <c r="K69" i="7" a="1"/>
  <c r="K69" i="7" s="1"/>
  <c r="O68" i="7" a="1"/>
  <c r="O68" i="7" s="1"/>
  <c r="D68" i="7" a="1"/>
  <c r="D68" i="7" s="1"/>
  <c r="O75" i="7" a="1"/>
  <c r="O75" i="7" s="1"/>
  <c r="E75" i="7" a="1"/>
  <c r="E75" i="7" s="1"/>
  <c r="L73" i="7" a="1"/>
  <c r="L73" i="7" s="1"/>
  <c r="H72" i="7" a="1"/>
  <c r="H72" i="7" s="1"/>
  <c r="M71" i="7"/>
  <c r="D71" i="7" a="1"/>
  <c r="D71" i="7" s="1"/>
  <c r="G70" i="7" a="1"/>
  <c r="G70" i="7" s="1"/>
  <c r="J69" i="7" a="1"/>
  <c r="J69" i="7" s="1"/>
  <c r="I69" i="7" s="1"/>
  <c r="N68" i="7" a="1"/>
  <c r="N68" i="7" s="1"/>
  <c r="T67" i="7" a="1"/>
  <c r="T67" i="7" s="1"/>
  <c r="G67" i="7" a="1"/>
  <c r="G67" i="7" s="1"/>
  <c r="N75" i="7" a="1"/>
  <c r="N75" i="7" s="1"/>
  <c r="J74" i="7" a="1"/>
  <c r="J74" i="7" s="1"/>
  <c r="I74" i="7" s="1"/>
  <c r="M75" i="7"/>
  <c r="D75" i="7" a="1"/>
  <c r="D75" i="7" s="1"/>
  <c r="H74" i="7" a="1"/>
  <c r="H74" i="7" s="1"/>
  <c r="J73" i="7" a="1"/>
  <c r="J73" i="7" s="1"/>
  <c r="I73" i="7" s="1"/>
  <c r="O72" i="7" a="1"/>
  <c r="O72" i="7" s="1"/>
  <c r="G72" i="7" a="1"/>
  <c r="G72" i="7" s="1"/>
  <c r="K71" i="7" a="1"/>
  <c r="K71" i="7" s="1"/>
  <c r="O70" i="7" a="1"/>
  <c r="O70" i="7" s="1"/>
  <c r="E70" i="7" a="1"/>
  <c r="E70" i="7" s="1"/>
  <c r="O67" i="7" a="1"/>
  <c r="O67" i="7" s="1"/>
  <c r="F67" i="7" a="1"/>
  <c r="F67" i="7" s="1"/>
  <c r="J66" i="7" a="1"/>
  <c r="J66" i="7" s="1"/>
  <c r="I66" i="7" s="1"/>
  <c r="N65" i="7" a="1"/>
  <c r="N65" i="7" s="1"/>
  <c r="E65" i="7" a="1"/>
  <c r="E65" i="7" s="1"/>
  <c r="T62" i="7" a="1"/>
  <c r="T62" i="7" s="1"/>
  <c r="G62" i="7" a="1"/>
  <c r="G62" i="7" s="1"/>
  <c r="K61" i="7" a="1"/>
  <c r="K61" i="7" s="1"/>
  <c r="O60" i="7" a="1"/>
  <c r="O60" i="7" s="1"/>
  <c r="F60" i="7" a="1"/>
  <c r="F60" i="7" s="1"/>
  <c r="N58" i="7" a="1"/>
  <c r="N58" i="7" s="1"/>
  <c r="D58" i="7" a="1"/>
  <c r="D58" i="7" s="1"/>
  <c r="O56" i="7" a="1"/>
  <c r="O56" i="7" s="1"/>
  <c r="D56" i="7" a="1"/>
  <c r="D56" i="7" s="1"/>
  <c r="H53" i="7" a="1"/>
  <c r="H53" i="7" s="1"/>
  <c r="L52" i="7" a="1"/>
  <c r="L52" i="7" s="1"/>
  <c r="D52" i="7" a="1"/>
  <c r="D52" i="7" s="1"/>
  <c r="G51" i="7" a="1"/>
  <c r="G51" i="7" s="1"/>
  <c r="K50" i="7" a="1"/>
  <c r="K50" i="7" s="1"/>
  <c r="M49" i="7"/>
  <c r="D49" i="7" a="1"/>
  <c r="D49" i="7" s="1"/>
  <c r="M47" i="7"/>
  <c r="H46" i="7" a="1"/>
  <c r="H46" i="7" s="1"/>
  <c r="K45" i="7" a="1"/>
  <c r="K45" i="7" s="1"/>
  <c r="E44" i="7" a="1"/>
  <c r="E44" i="7" s="1"/>
  <c r="G43" i="7" a="1"/>
  <c r="G43" i="7" s="1"/>
  <c r="T41" i="7" a="1"/>
  <c r="T41" i="7" s="1"/>
  <c r="G41" i="7" a="1"/>
  <c r="G41" i="7" s="1"/>
  <c r="T39" i="7" a="1"/>
  <c r="T39" i="7" s="1"/>
  <c r="H39" i="7" a="1"/>
  <c r="H39" i="7" s="1"/>
  <c r="D38" i="7" a="1"/>
  <c r="D38" i="7" s="1"/>
  <c r="G37" i="7" a="1"/>
  <c r="G37" i="7" s="1"/>
  <c r="L36" i="7" a="1"/>
  <c r="L36" i="7" s="1"/>
  <c r="T35" i="7" a="1"/>
  <c r="T35" i="7" s="1"/>
  <c r="T33" i="7" a="1"/>
  <c r="T33" i="7" s="1"/>
  <c r="F33" i="7" a="1"/>
  <c r="F33" i="7" s="1"/>
  <c r="K32" i="7" a="1"/>
  <c r="K32" i="7" s="1"/>
  <c r="M31" i="7"/>
  <c r="E31" i="7" a="1"/>
  <c r="E31" i="7" s="1"/>
  <c r="H30" i="7" a="1"/>
  <c r="H30" i="7" s="1"/>
  <c r="G28" i="7" a="1"/>
  <c r="G28" i="7" s="1"/>
  <c r="E27" i="7" a="1"/>
  <c r="E27" i="7" s="1"/>
  <c r="L25" i="7" a="1"/>
  <c r="L25" i="7" s="1"/>
  <c r="G24" i="7" a="1"/>
  <c r="G24" i="7" s="1"/>
  <c r="L23" i="7" a="1"/>
  <c r="L23" i="7" s="1"/>
  <c r="T22" i="7" a="1"/>
  <c r="T22" i="7" s="1"/>
  <c r="H22" i="7" a="1"/>
  <c r="H22" i="7" s="1"/>
  <c r="J21" i="7" a="1"/>
  <c r="J21" i="7" s="1"/>
  <c r="I21" i="7" s="1"/>
  <c r="M20" i="7"/>
  <c r="D20" i="7" a="1"/>
  <c r="D20" i="7" s="1"/>
  <c r="K18" i="7" a="1"/>
  <c r="K18" i="7" s="1"/>
  <c r="M74" i="7"/>
  <c r="L75" i="7" a="1"/>
  <c r="L75" i="7" s="1"/>
  <c r="J75" i="7" a="1"/>
  <c r="J75" i="7" s="1"/>
  <c r="I75" i="7" s="1"/>
  <c r="G74" i="7" a="1"/>
  <c r="G74" i="7" s="1"/>
  <c r="F72" i="7" a="1"/>
  <c r="F72" i="7" s="1"/>
  <c r="F71" i="7" a="1"/>
  <c r="F71" i="7" s="1"/>
  <c r="E69" i="7" a="1"/>
  <c r="E69" i="7" s="1"/>
  <c r="N67" i="7" a="1"/>
  <c r="N67" i="7" s="1"/>
  <c r="N66" i="7" a="1"/>
  <c r="N66" i="7" s="1"/>
  <c r="O65" i="7" a="1"/>
  <c r="O65" i="7" s="1"/>
  <c r="F64" i="7" a="1"/>
  <c r="F64" i="7" s="1"/>
  <c r="H63" i="7" a="1"/>
  <c r="H63" i="7" s="1"/>
  <c r="K62" i="7" a="1"/>
  <c r="K62" i="7" s="1"/>
  <c r="M61" i="7"/>
  <c r="T59" i="7" a="1"/>
  <c r="T59" i="7" s="1"/>
  <c r="E59" i="7" a="1"/>
  <c r="E59" i="7" s="1"/>
  <c r="J58" i="7" a="1"/>
  <c r="J58" i="7" s="1"/>
  <c r="I58" i="7" s="1"/>
  <c r="N56" i="7" a="1"/>
  <c r="N56" i="7" s="1"/>
  <c r="E55" i="7" a="1"/>
  <c r="E55" i="7" s="1"/>
  <c r="G54" i="7" a="1"/>
  <c r="G54" i="7" s="1"/>
  <c r="J53" i="7" a="1"/>
  <c r="J53" i="7" s="1"/>
  <c r="I53" i="7" s="1"/>
  <c r="O51" i="7" a="1"/>
  <c r="O51" i="7" s="1"/>
  <c r="D51" i="7" a="1"/>
  <c r="D51" i="7" s="1"/>
  <c r="E49" i="7" a="1"/>
  <c r="E49" i="7" s="1"/>
  <c r="H48" i="7" a="1"/>
  <c r="H48" i="7" s="1"/>
  <c r="N46" i="7" a="1"/>
  <c r="N46" i="7" s="1"/>
  <c r="O45" i="7" a="1"/>
  <c r="O45" i="7" s="1"/>
  <c r="T44" i="7" a="1"/>
  <c r="T44" i="7" s="1"/>
  <c r="F43" i="7" a="1"/>
  <c r="F43" i="7" s="1"/>
  <c r="K42" i="7" a="1"/>
  <c r="K42" i="7" s="1"/>
  <c r="M41" i="7"/>
  <c r="D41" i="7" a="1"/>
  <c r="D41" i="7" s="1"/>
  <c r="G40" i="7" a="1"/>
  <c r="G40" i="7" s="1"/>
  <c r="L39" i="7" a="1"/>
  <c r="L39" i="7" s="1"/>
  <c r="T38" i="7" a="1"/>
  <c r="T38" i="7" s="1"/>
  <c r="O35" i="7" a="1"/>
  <c r="O35" i="7" s="1"/>
  <c r="J34" i="7" a="1"/>
  <c r="J34" i="7" s="1"/>
  <c r="I34" i="7" s="1"/>
  <c r="T32" i="7" a="1"/>
  <c r="T32" i="7" s="1"/>
  <c r="E32" i="7" a="1"/>
  <c r="E32" i="7" s="1"/>
  <c r="H31" i="7" a="1"/>
  <c r="H31" i="7" s="1"/>
  <c r="L30" i="7" a="1"/>
  <c r="L30" i="7" s="1"/>
  <c r="H28" i="7" a="1"/>
  <c r="H28" i="7" s="1"/>
  <c r="L27" i="7" a="1"/>
  <c r="L27" i="7" s="1"/>
  <c r="T26" i="7" a="1"/>
  <c r="T26" i="7" s="1"/>
  <c r="H25" i="7" a="1"/>
  <c r="H25" i="7" s="1"/>
  <c r="T23" i="7" a="1"/>
  <c r="T23" i="7" s="1"/>
  <c r="K22" i="7" a="1"/>
  <c r="K22" i="7" s="1"/>
  <c r="M21" i="7"/>
  <c r="O20" i="7" a="1"/>
  <c r="O20" i="7" s="1"/>
  <c r="F19" i="7" a="1"/>
  <c r="F19" i="7" s="1"/>
  <c r="J18" i="7" a="1"/>
  <c r="J18" i="7" s="1"/>
  <c r="I18" i="7" s="1"/>
  <c r="L17" i="7" a="1"/>
  <c r="L17" i="7" s="1"/>
  <c r="T16" i="7" a="1"/>
  <c r="T16" i="7" s="1"/>
  <c r="E16" i="7" a="1"/>
  <c r="E16" i="7" s="1"/>
  <c r="N14" i="7" a="1"/>
  <c r="N14" i="7" s="1"/>
  <c r="G13" i="7" a="1"/>
  <c r="G13" i="7" s="1"/>
  <c r="N11" i="7" a="1"/>
  <c r="N11" i="7" s="1"/>
  <c r="E11" i="7" a="1"/>
  <c r="E11" i="7" s="1"/>
  <c r="H10" i="7" a="1"/>
  <c r="H10" i="7" s="1"/>
  <c r="K9" i="7" a="1"/>
  <c r="K9" i="7" s="1"/>
  <c r="K77" i="7" s="1"/>
  <c r="F74" i="7" a="1"/>
  <c r="F74" i="7" s="1"/>
  <c r="K75" i="7" a="1"/>
  <c r="K75" i="7" s="1"/>
  <c r="T73" i="7" a="1"/>
  <c r="T73" i="7" s="1"/>
  <c r="M72" i="7"/>
  <c r="L71" i="7" a="1"/>
  <c r="L71" i="7" s="1"/>
  <c r="G69" i="7" a="1"/>
  <c r="G69" i="7" s="1"/>
  <c r="E68" i="7" a="1"/>
  <c r="E68" i="7" s="1"/>
  <c r="T66" i="7" a="1"/>
  <c r="T66" i="7" s="1"/>
  <c r="D65" i="7" a="1"/>
  <c r="D65" i="7" s="1"/>
  <c r="E64" i="7" a="1"/>
  <c r="E64" i="7" s="1"/>
  <c r="E63" i="7" a="1"/>
  <c r="E63" i="7" s="1"/>
  <c r="H59" i="7" a="1"/>
  <c r="H59" i="7" s="1"/>
  <c r="L58" i="7" a="1"/>
  <c r="L58" i="7" s="1"/>
  <c r="N57" i="7" a="1"/>
  <c r="N57" i="7" s="1"/>
  <c r="T55" i="7" a="1"/>
  <c r="T55" i="7" s="1"/>
  <c r="D55" i="7" a="1"/>
  <c r="D55" i="7" s="1"/>
  <c r="G53" i="7" a="1"/>
  <c r="G53" i="7" s="1"/>
  <c r="G75" i="7" a="1"/>
  <c r="G75" i="7" s="1"/>
  <c r="K73" i="7" a="1"/>
  <c r="K73" i="7" s="1"/>
  <c r="H71" i="7" a="1"/>
  <c r="H71" i="7" s="1"/>
  <c r="J70" i="7" a="1"/>
  <c r="J70" i="7" s="1"/>
  <c r="I70" i="7" s="1"/>
  <c r="F69" i="7" a="1"/>
  <c r="F69" i="7" s="1"/>
  <c r="M66" i="7"/>
  <c r="M65" i="7"/>
  <c r="O64" i="7" a="1"/>
  <c r="O64" i="7" s="1"/>
  <c r="T63" i="7" a="1"/>
  <c r="T63" i="7" s="1"/>
  <c r="E62" i="7" a="1"/>
  <c r="E62" i="7" s="1"/>
  <c r="G60" i="7" a="1"/>
  <c r="G60" i="7" s="1"/>
  <c r="K58" i="7" a="1"/>
  <c r="K58" i="7" s="1"/>
  <c r="K57" i="7" a="1"/>
  <c r="K57" i="7" s="1"/>
  <c r="M56" i="7"/>
  <c r="O54" i="7" a="1"/>
  <c r="O54" i="7" s="1"/>
  <c r="T53" i="7" a="1"/>
  <c r="T53" i="7" s="1"/>
  <c r="F53" i="7" a="1"/>
  <c r="F53" i="7" s="1"/>
  <c r="G52" i="7" a="1"/>
  <c r="G52" i="7" s="1"/>
  <c r="H51" i="7" a="1"/>
  <c r="H51" i="7" s="1"/>
  <c r="G50" i="7" a="1"/>
  <c r="G50" i="7" s="1"/>
  <c r="H49" i="7" a="1"/>
  <c r="H49" i="7" s="1"/>
  <c r="L47" i="7" a="1"/>
  <c r="L47" i="7" s="1"/>
  <c r="M46" i="7"/>
  <c r="M44" i="7"/>
  <c r="N43" i="7" a="1"/>
  <c r="N43" i="7" s="1"/>
  <c r="T42" i="7" a="1"/>
  <c r="T42" i="7" s="1"/>
  <c r="E42" i="7" a="1"/>
  <c r="E42" i="7" s="1"/>
  <c r="N39" i="7" a="1"/>
  <c r="N39" i="7" s="1"/>
  <c r="D39" i="7" a="1"/>
  <c r="D39" i="7" s="1"/>
  <c r="F38" i="7" a="1"/>
  <c r="F38" i="7" s="1"/>
  <c r="H37" i="7" a="1"/>
  <c r="H37" i="7" s="1"/>
  <c r="O34" i="7" a="1"/>
  <c r="O34" i="7" s="1"/>
  <c r="H33" i="7" a="1"/>
  <c r="H33" i="7" s="1"/>
  <c r="K31" i="7" a="1"/>
  <c r="K31" i="7" s="1"/>
  <c r="N30" i="7" a="1"/>
  <c r="N30" i="7" s="1"/>
  <c r="T29" i="7" a="1"/>
  <c r="T29" i="7" s="1"/>
  <c r="F29" i="7" a="1"/>
  <c r="F29" i="7" s="1"/>
  <c r="F28" i="7" a="1"/>
  <c r="F28" i="7" s="1"/>
  <c r="M26" i="7"/>
  <c r="T25" i="7" a="1"/>
  <c r="T25" i="7" s="1"/>
  <c r="D25" i="7" a="1"/>
  <c r="D25" i="7" s="1"/>
  <c r="K23" i="7" a="1"/>
  <c r="K23" i="7" s="1"/>
  <c r="M22" i="7"/>
  <c r="T21" i="7" a="1"/>
  <c r="T21" i="7" s="1"/>
  <c r="D21" i="7" a="1"/>
  <c r="D21" i="7" s="1"/>
  <c r="E20" i="7" a="1"/>
  <c r="E20" i="7" s="1"/>
  <c r="E19" i="7" a="1"/>
  <c r="E19" i="7" s="1"/>
  <c r="H73" i="7" a="1"/>
  <c r="H73" i="7" s="1"/>
  <c r="K72" i="7" a="1"/>
  <c r="K72" i="7" s="1"/>
  <c r="F70" i="7" a="1"/>
  <c r="F70" i="7" s="1"/>
  <c r="M67" i="7"/>
  <c r="K66" i="7" a="1"/>
  <c r="K66" i="7" s="1"/>
  <c r="N64" i="7" a="1"/>
  <c r="N64" i="7" s="1"/>
  <c r="O63" i="7" a="1"/>
  <c r="O63" i="7" s="1"/>
  <c r="O62" i="7" a="1"/>
  <c r="O62" i="7" s="1"/>
  <c r="D62" i="7" a="1"/>
  <c r="D62" i="7" s="1"/>
  <c r="E61" i="7" a="1"/>
  <c r="E61" i="7" s="1"/>
  <c r="F59" i="7" a="1"/>
  <c r="F59" i="7" s="1"/>
  <c r="J57" i="7" a="1"/>
  <c r="J57" i="7" s="1"/>
  <c r="I57" i="7" s="1"/>
  <c r="N55" i="7" a="1"/>
  <c r="N55" i="7" s="1"/>
  <c r="N54" i="7" a="1"/>
  <c r="N54" i="7" s="1"/>
  <c r="O53" i="7" a="1"/>
  <c r="O53" i="7" s="1"/>
  <c r="F52" i="7" a="1"/>
  <c r="F52" i="7" s="1"/>
  <c r="G49" i="7" a="1"/>
  <c r="G49" i="7" s="1"/>
  <c r="J48" i="7" a="1"/>
  <c r="J48" i="7" s="1"/>
  <c r="I48" i="7" s="1"/>
  <c r="K47" i="7" a="1"/>
  <c r="K47" i="7" s="1"/>
  <c r="L45" i="7" a="1"/>
  <c r="L45" i="7" s="1"/>
  <c r="M43" i="7"/>
  <c r="O42" i="7" a="1"/>
  <c r="O42" i="7" s="1"/>
  <c r="K40" i="7" a="1"/>
  <c r="K40" i="7" s="1"/>
  <c r="M39" i="7"/>
  <c r="E38" i="7" a="1"/>
  <c r="E38" i="7" s="1"/>
  <c r="J36" i="7" a="1"/>
  <c r="J36" i="7" s="1"/>
  <c r="I36" i="7" s="1"/>
  <c r="L35" i="7" a="1"/>
  <c r="L35" i="7" s="1"/>
  <c r="E34" i="7" a="1"/>
  <c r="E34" i="7" s="1"/>
  <c r="G33" i="7" a="1"/>
  <c r="G33" i="7" s="1"/>
  <c r="J32" i="7" a="1"/>
  <c r="J32" i="7" s="1"/>
  <c r="I32" i="7" s="1"/>
  <c r="M30" i="7"/>
  <c r="O29" i="7" a="1"/>
  <c r="O29" i="7" s="1"/>
  <c r="E29" i="7" a="1"/>
  <c r="E29" i="7" s="1"/>
  <c r="J27" i="7" a="1"/>
  <c r="J27" i="7" s="1"/>
  <c r="I27" i="7" s="1"/>
  <c r="J23" i="7" a="1"/>
  <c r="J23" i="7" s="1"/>
  <c r="I23" i="7" s="1"/>
  <c r="O21" i="7" a="1"/>
  <c r="O21" i="7" s="1"/>
  <c r="T20" i="7" a="1"/>
  <c r="T20" i="7" s="1"/>
  <c r="T19" i="7" a="1"/>
  <c r="T19" i="7" s="1"/>
  <c r="G18" i="7" a="1"/>
  <c r="G18" i="7" s="1"/>
  <c r="H17" i="7" a="1"/>
  <c r="H17" i="7" s="1"/>
  <c r="O15" i="7" a="1"/>
  <c r="O15" i="7" s="1"/>
  <c r="E15" i="7" a="1"/>
  <c r="E15" i="7" s="1"/>
  <c r="J13" i="7" a="1"/>
  <c r="J13" i="7" s="1"/>
  <c r="I13" i="7" s="1"/>
  <c r="L12" i="7" a="1"/>
  <c r="L12" i="7" s="1"/>
  <c r="O11" i="7" a="1"/>
  <c r="O11" i="7" s="1"/>
  <c r="F10" i="7" a="1"/>
  <c r="F10" i="7" s="1"/>
  <c r="T74" i="7" a="1"/>
  <c r="T74" i="7" s="1"/>
  <c r="G71" i="7" a="1"/>
  <c r="G71" i="7" s="1"/>
  <c r="D70" i="7" a="1"/>
  <c r="D70" i="7" s="1"/>
  <c r="D69" i="7" a="1"/>
  <c r="D69" i="7" s="1"/>
  <c r="L67" i="7" a="1"/>
  <c r="L67" i="7" s="1"/>
  <c r="L65" i="7" a="1"/>
  <c r="L65" i="7" s="1"/>
  <c r="M64" i="7"/>
  <c r="N63" i="7" a="1"/>
  <c r="N63" i="7" s="1"/>
  <c r="T61" i="7" a="1"/>
  <c r="T61" i="7" s="1"/>
  <c r="D61" i="7" a="1"/>
  <c r="D61" i="7" s="1"/>
  <c r="E60" i="7" a="1"/>
  <c r="E60" i="7" s="1"/>
  <c r="G58" i="7" a="1"/>
  <c r="G58" i="7" s="1"/>
  <c r="L56" i="7" a="1"/>
  <c r="L56" i="7" s="1"/>
  <c r="M55" i="7"/>
  <c r="M54" i="7"/>
  <c r="E53" i="7" a="1"/>
  <c r="E53" i="7" s="1"/>
  <c r="E52" i="7" a="1"/>
  <c r="E52" i="7" s="1"/>
  <c r="F51" i="7" a="1"/>
  <c r="F51" i="7" s="1"/>
  <c r="F50" i="7" a="1"/>
  <c r="F50" i="7" s="1"/>
  <c r="J47" i="7" a="1"/>
  <c r="J47" i="7" s="1"/>
  <c r="I47" i="7" s="1"/>
  <c r="L44" i="7" a="1"/>
  <c r="L44" i="7" s="1"/>
  <c r="L43" i="7" a="1"/>
  <c r="L43" i="7" s="1"/>
  <c r="D42" i="7" a="1"/>
  <c r="D42" i="7" s="1"/>
  <c r="F41" i="7" a="1"/>
  <c r="F41" i="7" s="1"/>
  <c r="J40" i="7" a="1"/>
  <c r="J40" i="7" s="1"/>
  <c r="I40" i="7" s="1"/>
  <c r="O38" i="7" a="1"/>
  <c r="O38" i="7" s="1"/>
  <c r="F37" i="7" a="1"/>
  <c r="F37" i="7" s="1"/>
  <c r="H36" i="7" a="1"/>
  <c r="H36" i="7" s="1"/>
  <c r="K35" i="7" a="1"/>
  <c r="K35" i="7" s="1"/>
  <c r="N34" i="7" a="1"/>
  <c r="N34" i="7" s="1"/>
  <c r="D34" i="7" a="1"/>
  <c r="D34" i="7" s="1"/>
  <c r="H32" i="7" a="1"/>
  <c r="H32" i="7" s="1"/>
  <c r="J31" i="7" a="1"/>
  <c r="J31" i="7" s="1"/>
  <c r="I31" i="7" s="1"/>
  <c r="N29" i="7" a="1"/>
  <c r="N29" i="7" s="1"/>
  <c r="D29" i="7" a="1"/>
  <c r="D29" i="7" s="1"/>
  <c r="E28" i="7" a="1"/>
  <c r="E28" i="7" s="1"/>
  <c r="L26" i="7" a="1"/>
  <c r="L26" i="7" s="1"/>
  <c r="O25" i="7" a="1"/>
  <c r="O25" i="7" s="1"/>
  <c r="T24" i="7" a="1"/>
  <c r="T24" i="7" s="1"/>
  <c r="F24" i="7" a="1"/>
  <c r="F24" i="7" s="1"/>
  <c r="L22" i="7" a="1"/>
  <c r="L22" i="7" s="1"/>
  <c r="N21" i="7" a="1"/>
  <c r="N21" i="7" s="1"/>
  <c r="N20" i="7" a="1"/>
  <c r="N20" i="7" s="1"/>
  <c r="O19" i="7" a="1"/>
  <c r="O19" i="7" s="1"/>
  <c r="D19" i="7" a="1"/>
  <c r="D19" i="7" s="1"/>
  <c r="F18" i="7" a="1"/>
  <c r="F18" i="7" s="1"/>
  <c r="K16" i="7" a="1"/>
  <c r="K16" i="7" s="1"/>
  <c r="N15" i="7" a="1"/>
  <c r="N15" i="7" s="1"/>
  <c r="D15" i="7" a="1"/>
  <c r="D15" i="7" s="1"/>
  <c r="F14" i="7" a="1"/>
  <c r="F14" i="7" s="1"/>
  <c r="K12" i="7" a="1"/>
  <c r="K12" i="7" s="1"/>
  <c r="M11" i="7"/>
  <c r="D11" i="7" a="1"/>
  <c r="D11" i="7" s="1"/>
  <c r="H9" i="7" a="1"/>
  <c r="H9" i="7" s="1"/>
  <c r="H77" i="7" s="1"/>
  <c r="O74" i="7" a="1"/>
  <c r="O74" i="7" s="1"/>
  <c r="G73" i="7" a="1"/>
  <c r="G73" i="7" s="1"/>
  <c r="T69" i="7" a="1"/>
  <c r="T69" i="7" s="1"/>
  <c r="M68" i="7"/>
  <c r="K67" i="7" a="1"/>
  <c r="K67" i="7" s="1"/>
  <c r="H66" i="7" a="1"/>
  <c r="H66" i="7" s="1"/>
  <c r="M63" i="7"/>
  <c r="N62" i="7" a="1"/>
  <c r="N62" i="7" s="1"/>
  <c r="D60" i="7" a="1"/>
  <c r="D60" i="7" s="1"/>
  <c r="F58" i="7" a="1"/>
  <c r="F58" i="7" s="1"/>
  <c r="H57" i="7" a="1"/>
  <c r="H57" i="7" s="1"/>
  <c r="H75" i="7" a="1"/>
  <c r="H75" i="7" s="1"/>
  <c r="N70" i="7" a="1"/>
  <c r="N70" i="7" s="1"/>
  <c r="L68" i="7" a="1"/>
  <c r="L68" i="7" s="1"/>
  <c r="K63" i="7" a="1"/>
  <c r="K63" i="7" s="1"/>
  <c r="F62" i="7" a="1"/>
  <c r="F62" i="7" s="1"/>
  <c r="G57" i="7" a="1"/>
  <c r="G57" i="7" s="1"/>
  <c r="E56" i="7" a="1"/>
  <c r="E56" i="7" s="1"/>
  <c r="O50" i="7" a="1"/>
  <c r="O50" i="7" s="1"/>
  <c r="G48" i="7" a="1"/>
  <c r="G48" i="7" s="1"/>
  <c r="D46" i="7" a="1"/>
  <c r="D46" i="7" s="1"/>
  <c r="H43" i="7" a="1"/>
  <c r="H43" i="7" s="1"/>
  <c r="G42" i="7" a="1"/>
  <c r="G42" i="7" s="1"/>
  <c r="E41" i="7" a="1"/>
  <c r="E41" i="7" s="1"/>
  <c r="E40" i="7" a="1"/>
  <c r="E40" i="7" s="1"/>
  <c r="F39" i="7" a="1"/>
  <c r="F39" i="7" s="1"/>
  <c r="T37" i="7" a="1"/>
  <c r="T37" i="7" s="1"/>
  <c r="D36" i="7" a="1"/>
  <c r="D36" i="7" s="1"/>
  <c r="M34" i="7"/>
  <c r="M33" i="7"/>
  <c r="M32" i="7"/>
  <c r="G30" i="7" a="1"/>
  <c r="G30" i="7" s="1"/>
  <c r="N74" i="7" a="1"/>
  <c r="N74" i="7" s="1"/>
  <c r="L72" i="7" a="1"/>
  <c r="L72" i="7" s="1"/>
  <c r="J68" i="7" a="1"/>
  <c r="J68" i="7" s="1"/>
  <c r="I68" i="7" s="1"/>
  <c r="G66" i="7" a="1"/>
  <c r="G66" i="7" s="1"/>
  <c r="F65" i="7" a="1"/>
  <c r="F65" i="7" s="1"/>
  <c r="N61" i="7" a="1"/>
  <c r="N61" i="7" s="1"/>
  <c r="H60" i="7" a="1"/>
  <c r="H60" i="7" s="1"/>
  <c r="M58" i="7"/>
  <c r="F57" i="7" a="1"/>
  <c r="F57" i="7" s="1"/>
  <c r="O55" i="7" a="1"/>
  <c r="O55" i="7" s="1"/>
  <c r="L50" i="7" a="1"/>
  <c r="L50" i="7" s="1"/>
  <c r="J49" i="7" a="1"/>
  <c r="J49" i="7" s="1"/>
  <c r="I49" i="7" s="1"/>
  <c r="F48" i="7" a="1"/>
  <c r="F48" i="7" s="1"/>
  <c r="D47" i="7" a="1"/>
  <c r="D47" i="7" s="1"/>
  <c r="M45" i="7"/>
  <c r="J44" i="7" a="1"/>
  <c r="J44" i="7" s="1"/>
  <c r="I44" i="7" s="1"/>
  <c r="D40" i="7" a="1"/>
  <c r="D40" i="7" s="1"/>
  <c r="N37" i="7" a="1"/>
  <c r="N37" i="7" s="1"/>
  <c r="O36" i="7" a="1"/>
  <c r="O36" i="7" s="1"/>
  <c r="M35" i="7"/>
  <c r="L34" i="7" a="1"/>
  <c r="L34" i="7" s="1"/>
  <c r="K33" i="7" a="1"/>
  <c r="K33" i="7" s="1"/>
  <c r="L32" i="7" a="1"/>
  <c r="L32" i="7" s="1"/>
  <c r="T27" i="7" a="1"/>
  <c r="T27" i="7" s="1"/>
  <c r="M24" i="7"/>
  <c r="N22" i="7" a="1"/>
  <c r="N22" i="7" s="1"/>
  <c r="H21" i="7" a="1"/>
  <c r="H21" i="7" s="1"/>
  <c r="H20" i="7" a="1"/>
  <c r="H20" i="7" s="1"/>
  <c r="G19" i="7" a="1"/>
  <c r="G19" i="7" s="1"/>
  <c r="E17" i="7" a="1"/>
  <c r="E17" i="7" s="1"/>
  <c r="G15" i="7" a="1"/>
  <c r="G15" i="7" s="1"/>
  <c r="G14" i="7" a="1"/>
  <c r="G14" i="7" s="1"/>
  <c r="F13" i="7" a="1"/>
  <c r="F13" i="7" s="1"/>
  <c r="G12" i="7" a="1"/>
  <c r="G12" i="7" s="1"/>
  <c r="H11" i="7" a="1"/>
  <c r="H11" i="7" s="1"/>
  <c r="K10" i="7" a="1"/>
  <c r="K10" i="7" s="1"/>
  <c r="J9" i="7" a="1"/>
  <c r="J9" i="7" s="1"/>
  <c r="L70" i="7" a="1"/>
  <c r="L70" i="7" s="1"/>
  <c r="H68" i="7" a="1"/>
  <c r="H68" i="7" s="1"/>
  <c r="T64" i="7" a="1"/>
  <c r="T64" i="7" s="1"/>
  <c r="G63" i="7" a="1"/>
  <c r="G63" i="7" s="1"/>
  <c r="L61" i="7" a="1"/>
  <c r="L61" i="7" s="1"/>
  <c r="O59" i="7" a="1"/>
  <c r="O59" i="7" s="1"/>
  <c r="K55" i="7" a="1"/>
  <c r="K55" i="7" s="1"/>
  <c r="J54" i="7" a="1"/>
  <c r="J54" i="7" s="1"/>
  <c r="I54" i="7" s="1"/>
  <c r="D53" i="7" a="1"/>
  <c r="D53" i="7" s="1"/>
  <c r="N51" i="7" a="1"/>
  <c r="N51" i="7" s="1"/>
  <c r="E48" i="7" a="1"/>
  <c r="E48" i="7" s="1"/>
  <c r="T46" i="7" a="1"/>
  <c r="T46" i="7" s="1"/>
  <c r="J45" i="7" a="1"/>
  <c r="J45" i="7" s="1"/>
  <c r="I45" i="7" s="1"/>
  <c r="G44" i="7" a="1"/>
  <c r="G44" i="7" s="1"/>
  <c r="E43" i="7" a="1"/>
  <c r="E43" i="7" s="1"/>
  <c r="O41" i="7" a="1"/>
  <c r="O41" i="7" s="1"/>
  <c r="T40" i="7" a="1"/>
  <c r="T40" i="7" s="1"/>
  <c r="N38" i="7" a="1"/>
  <c r="N38" i="7" s="1"/>
  <c r="M37" i="7"/>
  <c r="N36" i="7" a="1"/>
  <c r="N36" i="7" s="1"/>
  <c r="J35" i="7" a="1"/>
  <c r="J35" i="7" s="1"/>
  <c r="I35" i="7" s="1"/>
  <c r="K34" i="7" a="1"/>
  <c r="K34" i="7" s="1"/>
  <c r="T71" i="7" a="1"/>
  <c r="T71" i="7" s="1"/>
  <c r="H69" i="7" a="1"/>
  <c r="H69" i="7" s="1"/>
  <c r="F66" i="7" a="1"/>
  <c r="F66" i="7" s="1"/>
  <c r="H64" i="7" a="1"/>
  <c r="H64" i="7" s="1"/>
  <c r="H62" i="7" a="1"/>
  <c r="H62" i="7" s="1"/>
  <c r="G56" i="7" a="1"/>
  <c r="G56" i="7" s="1"/>
  <c r="H54" i="7" a="1"/>
  <c r="H54" i="7" s="1"/>
  <c r="K52" i="7" a="1"/>
  <c r="K52" i="7" s="1"/>
  <c r="E51" i="7" a="1"/>
  <c r="E51" i="7" s="1"/>
  <c r="N47" i="7" a="1"/>
  <c r="N47" i="7" s="1"/>
  <c r="F46" i="7" a="1"/>
  <c r="F46" i="7" s="1"/>
  <c r="M42" i="7"/>
  <c r="J41" i="7" a="1"/>
  <c r="J41" i="7" s="1"/>
  <c r="I41" i="7" s="1"/>
  <c r="O39" i="7" a="1"/>
  <c r="O39" i="7" s="1"/>
  <c r="K38" i="7" a="1"/>
  <c r="K38" i="7" s="1"/>
  <c r="E37" i="7" a="1"/>
  <c r="E37" i="7" s="1"/>
  <c r="O32" i="7" a="1"/>
  <c r="O32" i="7" s="1"/>
  <c r="E30" i="7" a="1"/>
  <c r="E30" i="7" s="1"/>
  <c r="O28" i="7" a="1"/>
  <c r="O28" i="7" s="1"/>
  <c r="K26" i="7" a="1"/>
  <c r="K26" i="7" s="1"/>
  <c r="J25" i="7" a="1"/>
  <c r="J25" i="7" s="1"/>
  <c r="I25" i="7" s="1"/>
  <c r="H24" i="7" a="1"/>
  <c r="H24" i="7" s="1"/>
  <c r="E23" i="7" a="1"/>
  <c r="E23" i="7" s="1"/>
  <c r="E22" i="7" a="1"/>
  <c r="E22" i="7" s="1"/>
  <c r="E18" i="7" a="1"/>
  <c r="E18" i="7" s="1"/>
  <c r="D17" i="7" a="1"/>
  <c r="D17" i="7" s="1"/>
  <c r="T13" i="7" a="1"/>
  <c r="T13" i="7" s="1"/>
  <c r="T12" i="7" a="1"/>
  <c r="T12" i="7" s="1"/>
  <c r="N10" i="7" a="1"/>
  <c r="N10" i="7" s="1"/>
  <c r="N9" i="7" a="1"/>
  <c r="N9" i="7" s="1"/>
  <c r="N77" i="7" s="1"/>
  <c r="G26" i="7" a="1"/>
  <c r="G26" i="7" s="1"/>
  <c r="E74" i="7" a="1"/>
  <c r="E74" i="7" s="1"/>
  <c r="O71" i="7" a="1"/>
  <c r="O71" i="7" s="1"/>
  <c r="G64" i="7" a="1"/>
  <c r="G64" i="7" s="1"/>
  <c r="N59" i="7" a="1"/>
  <c r="N59" i="7" s="1"/>
  <c r="F56" i="7" a="1"/>
  <c r="F56" i="7" s="1"/>
  <c r="E54" i="7" a="1"/>
  <c r="E54" i="7" s="1"/>
  <c r="T50" i="7" a="1"/>
  <c r="T50" i="7" s="1"/>
  <c r="T48" i="7" a="1"/>
  <c r="T48" i="7" s="1"/>
  <c r="E46" i="7" a="1"/>
  <c r="E46" i="7" s="1"/>
  <c r="F44" i="7" a="1"/>
  <c r="F44" i="7" s="1"/>
  <c r="L42" i="7" a="1"/>
  <c r="L42" i="7" s="1"/>
  <c r="H41" i="7" a="1"/>
  <c r="H41" i="7" s="1"/>
  <c r="J38" i="7" a="1"/>
  <c r="J38" i="7" s="1"/>
  <c r="I38" i="7" s="1"/>
  <c r="D37" i="7" a="1"/>
  <c r="D37" i="7" s="1"/>
  <c r="H35" i="7" a="1"/>
  <c r="H35" i="7" s="1"/>
  <c r="F34" i="7" a="1"/>
  <c r="F34" i="7" s="1"/>
  <c r="G31" i="7" a="1"/>
  <c r="G31" i="7" s="1"/>
  <c r="D30" i="7" a="1"/>
  <c r="D30" i="7" s="1"/>
  <c r="N28" i="7" a="1"/>
  <c r="N28" i="7" s="1"/>
  <c r="N27" i="7" a="1"/>
  <c r="N27" i="7" s="1"/>
  <c r="G25" i="7" a="1"/>
  <c r="G25" i="7" s="1"/>
  <c r="D22" i="7" a="1"/>
  <c r="D22" i="7" s="1"/>
  <c r="K20" i="7" a="1"/>
  <c r="K20" i="7" s="1"/>
  <c r="H19" i="7" a="1"/>
  <c r="H19" i="7" s="1"/>
  <c r="D18" i="7" a="1"/>
  <c r="D18" i="7" s="1"/>
  <c r="T15" i="7" a="1"/>
  <c r="T15" i="7" s="1"/>
  <c r="T14" i="7" a="1"/>
  <c r="T14" i="7" s="1"/>
  <c r="O13" i="7" a="1"/>
  <c r="O13" i="7" s="1"/>
  <c r="O12" i="7" a="1"/>
  <c r="O12" i="7" s="1"/>
  <c r="L11" i="7" a="1"/>
  <c r="L11" i="7" s="1"/>
  <c r="M10" i="7"/>
  <c r="M9" i="7"/>
  <c r="M77" i="7" s="1"/>
  <c r="D74" i="7" a="1"/>
  <c r="D74" i="7" s="1"/>
  <c r="J71" i="7" a="1"/>
  <c r="J71" i="7" s="1"/>
  <c r="I71" i="7" s="1"/>
  <c r="K68" i="7" a="1"/>
  <c r="K68" i="7" s="1"/>
  <c r="E66" i="7" a="1"/>
  <c r="E66" i="7" s="1"/>
  <c r="O61" i="7" a="1"/>
  <c r="O61" i="7" s="1"/>
  <c r="M59" i="7"/>
  <c r="O57" i="7" a="1"/>
  <c r="O57" i="7" s="1"/>
  <c r="D54" i="7" a="1"/>
  <c r="D54" i="7" s="1"/>
  <c r="J52" i="7" a="1"/>
  <c r="J52" i="7" s="1"/>
  <c r="I52" i="7" s="1"/>
  <c r="M50" i="7"/>
  <c r="O48" i="7" a="1"/>
  <c r="O48" i="7" s="1"/>
  <c r="T45" i="7" a="1"/>
  <c r="T45" i="7" s="1"/>
  <c r="D44" i="7" a="1"/>
  <c r="D44" i="7" s="1"/>
  <c r="H38" i="7" a="1"/>
  <c r="H38" i="7" s="1"/>
  <c r="T36" i="7" a="1"/>
  <c r="T36" i="7" s="1"/>
  <c r="G35" i="7" a="1"/>
  <c r="G35" i="7" s="1"/>
  <c r="N32" i="7" a="1"/>
  <c r="N32" i="7" s="1"/>
  <c r="F31" i="7" a="1"/>
  <c r="F31" i="7" s="1"/>
  <c r="M28" i="7"/>
  <c r="M27" i="7"/>
  <c r="J26" i="7" a="1"/>
  <c r="J26" i="7" s="1"/>
  <c r="I26" i="7" s="1"/>
  <c r="F25" i="7" a="1"/>
  <c r="F25" i="7" s="1"/>
  <c r="E24" i="7" a="1"/>
  <c r="E24" i="7" s="1"/>
  <c r="D23" i="7" a="1"/>
  <c r="D23" i="7" s="1"/>
  <c r="L21" i="7" a="1"/>
  <c r="L21" i="7" s="1"/>
  <c r="J20" i="7" a="1"/>
  <c r="J20" i="7" s="1"/>
  <c r="I20" i="7" s="1"/>
  <c r="T18" i="7" a="1"/>
  <c r="T18" i="7" s="1"/>
  <c r="T17" i="7" a="1"/>
  <c r="T17" i="7" s="1"/>
  <c r="O16" i="7" a="1"/>
  <c r="O16" i="7" s="1"/>
  <c r="O14" i="7" a="1"/>
  <c r="O14" i="7" s="1"/>
  <c r="N13" i="7" a="1"/>
  <c r="N13" i="7" s="1"/>
  <c r="N12" i="7" a="1"/>
  <c r="N12" i="7" s="1"/>
  <c r="K11" i="7" a="1"/>
  <c r="K11" i="7" s="1"/>
  <c r="L9" i="7" a="1"/>
  <c r="L9" i="7" s="1"/>
  <c r="L77" i="7" s="1"/>
  <c r="O73" i="7" a="1"/>
  <c r="O73" i="7" s="1"/>
  <c r="G68" i="7" a="1"/>
  <c r="G68" i="7" s="1"/>
  <c r="D66" i="7" a="1"/>
  <c r="D66" i="7" s="1"/>
  <c r="D64" i="7" a="1"/>
  <c r="D64" i="7" s="1"/>
  <c r="J61" i="7" a="1"/>
  <c r="J61" i="7" s="1"/>
  <c r="I61" i="7" s="1"/>
  <c r="K59" i="7" a="1"/>
  <c r="K59" i="7" s="1"/>
  <c r="J55" i="7" a="1"/>
  <c r="J55" i="7" s="1"/>
  <c r="I55" i="7" s="1"/>
  <c r="N53" i="7" a="1"/>
  <c r="N53" i="7" s="1"/>
  <c r="J50" i="7" a="1"/>
  <c r="J50" i="7" s="1"/>
  <c r="I50" i="7" s="1"/>
  <c r="N48" i="7" a="1"/>
  <c r="N48" i="7" s="1"/>
  <c r="H47" i="7" a="1"/>
  <c r="H47" i="7" s="1"/>
  <c r="H45" i="7" a="1"/>
  <c r="H45" i="7" s="1"/>
  <c r="T43" i="7" a="1"/>
  <c r="T43" i="7" s="1"/>
  <c r="J42" i="7" a="1"/>
  <c r="J42" i="7" s="1"/>
  <c r="I42" i="7" s="1"/>
  <c r="K39" i="7" a="1"/>
  <c r="K39" i="7" s="1"/>
  <c r="G38" i="7" a="1"/>
  <c r="G38" i="7" s="1"/>
  <c r="M36" i="7"/>
  <c r="F35" i="7" a="1"/>
  <c r="F35" i="7" s="1"/>
  <c r="O33" i="7" a="1"/>
  <c r="O33" i="7" s="1"/>
  <c r="M29" i="7"/>
  <c r="K27" i="7" a="1"/>
  <c r="K27" i="7" s="1"/>
  <c r="H26" i="7" a="1"/>
  <c r="H26" i="7" s="1"/>
  <c r="E25" i="7" a="1"/>
  <c r="E25" i="7" s="1"/>
  <c r="D24" i="7" a="1"/>
  <c r="D24" i="7" s="1"/>
  <c r="K21" i="7" a="1"/>
  <c r="K21" i="7" s="1"/>
  <c r="O18" i="7" a="1"/>
  <c r="O18" i="7" s="1"/>
  <c r="O17" i="7" a="1"/>
  <c r="O17" i="7" s="1"/>
  <c r="N16" i="7" a="1"/>
  <c r="N16" i="7" s="1"/>
  <c r="M15" i="7"/>
  <c r="M14" i="7"/>
  <c r="M13" i="7"/>
  <c r="M12" i="7"/>
  <c r="J11" i="7" a="1"/>
  <c r="J11" i="7" s="1"/>
  <c r="I11" i="7" s="1"/>
  <c r="L10" i="7" a="1"/>
  <c r="L10" i="7" s="1"/>
  <c r="T70" i="7" a="1"/>
  <c r="T70" i="7" s="1"/>
  <c r="F68" i="7" a="1"/>
  <c r="F68" i="7" s="1"/>
  <c r="L63" i="7" a="1"/>
  <c r="L63" i="7" s="1"/>
  <c r="H61" i="7" a="1"/>
  <c r="H61" i="7" s="1"/>
  <c r="J59" i="7" a="1"/>
  <c r="J59" i="7" s="1"/>
  <c r="I59" i="7" s="1"/>
  <c r="M57" i="7"/>
  <c r="H55" i="7" a="1"/>
  <c r="H55" i="7" s="1"/>
  <c r="M53" i="7"/>
  <c r="H52" i="7" a="1"/>
  <c r="H52" i="7" s="1"/>
  <c r="H50" i="7" a="1"/>
  <c r="H50" i="7" s="1"/>
  <c r="M48" i="7"/>
  <c r="F47" i="7" a="1"/>
  <c r="F47" i="7" s="1"/>
  <c r="G45" i="7" a="1"/>
  <c r="G45" i="7" s="1"/>
  <c r="O43" i="7" a="1"/>
  <c r="O43" i="7" s="1"/>
  <c r="H42" i="7" a="1"/>
  <c r="H42" i="7" s="1"/>
  <c r="O40" i="7" a="1"/>
  <c r="O40" i="7" s="1"/>
  <c r="J39" i="7" a="1"/>
  <c r="J39" i="7" s="1"/>
  <c r="I39" i="7" s="1"/>
  <c r="K36" i="7" a="1"/>
  <c r="K36" i="7" s="1"/>
  <c r="E35" i="7" a="1"/>
  <c r="E35" i="7" s="1"/>
  <c r="N33" i="7" a="1"/>
  <c r="N33" i="7" s="1"/>
  <c r="G32" i="7" a="1"/>
  <c r="G32" i="7" s="1"/>
  <c r="D31" i="7" a="1"/>
  <c r="D31" i="7" s="1"/>
  <c r="L29" i="7" a="1"/>
  <c r="L29" i="7" s="1"/>
  <c r="L28" i="7" a="1"/>
  <c r="L28" i="7" s="1"/>
  <c r="H27" i="7" a="1"/>
  <c r="H27" i="7" s="1"/>
  <c r="O22" i="7" a="1"/>
  <c r="O22" i="7" s="1"/>
  <c r="G21" i="7" a="1"/>
  <c r="G21" i="7" s="1"/>
  <c r="G20" i="7" a="1"/>
  <c r="G20" i="7" s="1"/>
  <c r="N17" i="7" a="1"/>
  <c r="N17" i="7" s="1"/>
  <c r="F73" i="7" a="1"/>
  <c r="F73" i="7" s="1"/>
  <c r="T60" i="7" a="1"/>
  <c r="T60" i="7" s="1"/>
  <c r="L54" i="7" a="1"/>
  <c r="L54" i="7" s="1"/>
  <c r="L48" i="7" a="1"/>
  <c r="L48" i="7" s="1"/>
  <c r="L40" i="7" a="1"/>
  <c r="L40" i="7" s="1"/>
  <c r="O37" i="7" a="1"/>
  <c r="O37" i="7" s="1"/>
  <c r="T30" i="7" a="1"/>
  <c r="T30" i="7" s="1"/>
  <c r="T28" i="7" a="1"/>
  <c r="T28" i="7" s="1"/>
  <c r="D27" i="7" a="1"/>
  <c r="D27" i="7" s="1"/>
  <c r="L24" i="7" a="1"/>
  <c r="L24" i="7" s="1"/>
  <c r="L16" i="7" a="1"/>
  <c r="L16" i="7" s="1"/>
  <c r="H15" i="7" a="1"/>
  <c r="H15" i="7" s="1"/>
  <c r="L13" i="7" a="1"/>
  <c r="L13" i="7" s="1"/>
  <c r="J10" i="7" a="1"/>
  <c r="J10" i="7" s="1"/>
  <c r="I10" i="7" s="1"/>
  <c r="E73" i="7" a="1"/>
  <c r="E73" i="7" s="1"/>
  <c r="K64" i="7" a="1"/>
  <c r="K64" i="7" s="1"/>
  <c r="N60" i="7" a="1"/>
  <c r="N60" i="7" s="1"/>
  <c r="E57" i="7" a="1"/>
  <c r="E57" i="7" s="1"/>
  <c r="K54" i="7" a="1"/>
  <c r="K54" i="7" s="1"/>
  <c r="J51" i="7" a="1"/>
  <c r="J51" i="7" s="1"/>
  <c r="I51" i="7" s="1"/>
  <c r="K48" i="7" a="1"/>
  <c r="K48" i="7" s="1"/>
  <c r="F45" i="7" a="1"/>
  <c r="F45" i="7" s="1"/>
  <c r="D43" i="7" a="1"/>
  <c r="D43" i="7" s="1"/>
  <c r="Q43" i="7" s="1"/>
  <c r="H40" i="7" a="1"/>
  <c r="H40" i="7" s="1"/>
  <c r="N35" i="7" a="1"/>
  <c r="N35" i="7" s="1"/>
  <c r="E33" i="7" a="1"/>
  <c r="E33" i="7" s="1"/>
  <c r="O30" i="7" a="1"/>
  <c r="O30" i="7" s="1"/>
  <c r="K28" i="7" a="1"/>
  <c r="K28" i="7" s="1"/>
  <c r="O26" i="7" a="1"/>
  <c r="O26" i="7" s="1"/>
  <c r="K24" i="7" a="1"/>
  <c r="K24" i="7" s="1"/>
  <c r="L20" i="7" a="1"/>
  <c r="L20" i="7" s="1"/>
  <c r="F15" i="7" a="1"/>
  <c r="F15" i="7" s="1"/>
  <c r="K13" i="7" a="1"/>
  <c r="K13" i="7" s="1"/>
  <c r="D12" i="7" a="1"/>
  <c r="D12" i="7" s="1"/>
  <c r="G10" i="7" a="1"/>
  <c r="G10" i="7" s="1"/>
  <c r="N49" i="7" a="1"/>
  <c r="N49" i="7" s="1"/>
  <c r="H34" i="7" a="1"/>
  <c r="H34" i="7" s="1"/>
  <c r="J17" i="7" a="1"/>
  <c r="J17" i="7" s="1"/>
  <c r="I17" i="7" s="1"/>
  <c r="F11" i="7" a="1"/>
  <c r="F11" i="7" s="1"/>
  <c r="G36" i="7" a="1"/>
  <c r="G36" i="7" s="1"/>
  <c r="J29" i="7" a="1"/>
  <c r="J29" i="7" s="1"/>
  <c r="I29" i="7" s="1"/>
  <c r="F55" i="7" a="1"/>
  <c r="F55" i="7" s="1"/>
  <c r="M38" i="7"/>
  <c r="G27" i="7" a="1"/>
  <c r="G27" i="7" s="1"/>
  <c r="H12" i="7" a="1"/>
  <c r="H12" i="7" s="1"/>
  <c r="K49" i="7" a="1"/>
  <c r="K49" i="7" s="1"/>
  <c r="M18" i="7"/>
  <c r="E9" i="7" a="1"/>
  <c r="E9" i="7" s="1"/>
  <c r="E77" i="7" s="1"/>
  <c r="G65" i="7" a="1"/>
  <c r="G65" i="7" s="1"/>
  <c r="F27" i="7" a="1"/>
  <c r="F27" i="7" s="1"/>
  <c r="M16" i="7"/>
  <c r="K46" i="7" a="1"/>
  <c r="K46" i="7" s="1"/>
  <c r="N40" i="7" a="1"/>
  <c r="N40" i="7" s="1"/>
  <c r="J15" i="7" a="1"/>
  <c r="J15" i="7" s="1"/>
  <c r="I15" i="7" s="1"/>
  <c r="J33" i="7" a="1"/>
  <c r="J33" i="7" s="1"/>
  <c r="I33" i="7" s="1"/>
  <c r="D9" i="7" a="1"/>
  <c r="D9" i="7" s="1"/>
  <c r="T72" i="7" a="1"/>
  <c r="T72" i="7" s="1"/>
  <c r="J64" i="7" a="1"/>
  <c r="J64" i="7" s="1"/>
  <c r="I64" i="7" s="1"/>
  <c r="M60" i="7"/>
  <c r="D57" i="7" a="1"/>
  <c r="D57" i="7" s="1"/>
  <c r="L53" i="7" a="1"/>
  <c r="L53" i="7" s="1"/>
  <c r="N42" i="7" a="1"/>
  <c r="N42" i="7" s="1"/>
  <c r="F40" i="7" a="1"/>
  <c r="F40" i="7" s="1"/>
  <c r="L37" i="7" a="1"/>
  <c r="L37" i="7" s="1"/>
  <c r="D35" i="7" a="1"/>
  <c r="D35" i="7" s="1"/>
  <c r="D33" i="7" a="1"/>
  <c r="D33" i="7" s="1"/>
  <c r="K30" i="7" a="1"/>
  <c r="K30" i="7" s="1"/>
  <c r="N26" i="7" a="1"/>
  <c r="N26" i="7" s="1"/>
  <c r="J22" i="7" a="1"/>
  <c r="J22" i="7" s="1"/>
  <c r="I22" i="7" s="1"/>
  <c r="F20" i="7" a="1"/>
  <c r="F20" i="7" s="1"/>
  <c r="H18" i="7" a="1"/>
  <c r="H18" i="7" s="1"/>
  <c r="J16" i="7" a="1"/>
  <c r="J16" i="7" s="1"/>
  <c r="I16" i="7" s="1"/>
  <c r="H13" i="7" a="1"/>
  <c r="H13" i="7" s="1"/>
  <c r="T11" i="7" a="1"/>
  <c r="T11" i="7" s="1"/>
  <c r="E10" i="7" a="1"/>
  <c r="E10" i="7" s="1"/>
  <c r="N72" i="7" a="1"/>
  <c r="N72" i="7" s="1"/>
  <c r="J67" i="7" a="1"/>
  <c r="J67" i="7" s="1"/>
  <c r="I67" i="7" s="1"/>
  <c r="J63" i="7" a="1"/>
  <c r="J63" i="7" s="1"/>
  <c r="I63" i="7" s="1"/>
  <c r="L60" i="7" a="1"/>
  <c r="L60" i="7" s="1"/>
  <c r="T56" i="7" a="1"/>
  <c r="T56" i="7" s="1"/>
  <c r="E45" i="7" a="1"/>
  <c r="E45" i="7" s="1"/>
  <c r="F42" i="7" a="1"/>
  <c r="F42" i="7" s="1"/>
  <c r="K37" i="7" a="1"/>
  <c r="K37" i="7" s="1"/>
  <c r="J28" i="7" a="1"/>
  <c r="J28" i="7" s="1"/>
  <c r="I28" i="7" s="1"/>
  <c r="F26" i="7" a="1"/>
  <c r="F26" i="7" s="1"/>
  <c r="J24" i="7" a="1"/>
  <c r="J24" i="7" s="1"/>
  <c r="I24" i="7" s="1"/>
  <c r="N19" i="7" a="1"/>
  <c r="N19" i="7" s="1"/>
  <c r="H16" i="7" a="1"/>
  <c r="H16" i="7" s="1"/>
  <c r="L14" i="7" a="1"/>
  <c r="L14" i="7" s="1"/>
  <c r="E13" i="7" a="1"/>
  <c r="E13" i="7" s="1"/>
  <c r="D10" i="7" a="1"/>
  <c r="D10" i="7" s="1"/>
  <c r="F63" i="7" a="1"/>
  <c r="F63" i="7" s="1"/>
  <c r="K60" i="7" a="1"/>
  <c r="K60" i="7" s="1"/>
  <c r="K56" i="7" a="1"/>
  <c r="K56" i="7" s="1"/>
  <c r="E50" i="7" a="1"/>
  <c r="E50" i="7" s="1"/>
  <c r="T47" i="7" a="1"/>
  <c r="T47" i="7" s="1"/>
  <c r="D45" i="7" a="1"/>
  <c r="D45" i="7" s="1"/>
  <c r="T34" i="7" a="1"/>
  <c r="T34" i="7" s="1"/>
  <c r="F32" i="7" a="1"/>
  <c r="F32" i="7" s="1"/>
  <c r="J30" i="7" a="1"/>
  <c r="J30" i="7" s="1"/>
  <c r="I30" i="7" s="1"/>
  <c r="D28" i="7" a="1"/>
  <c r="D28" i="7" s="1"/>
  <c r="G22" i="7" a="1"/>
  <c r="G22" i="7" s="1"/>
  <c r="M19" i="7"/>
  <c r="M17" i="7"/>
  <c r="G16" i="7" a="1"/>
  <c r="G16" i="7" s="1"/>
  <c r="D72" i="7" a="1"/>
  <c r="D72" i="7" s="1"/>
  <c r="E67" i="7" a="1"/>
  <c r="E67" i="7" s="1"/>
  <c r="D63" i="7" a="1"/>
  <c r="D63" i="7" s="1"/>
  <c r="G59" i="7" a="1"/>
  <c r="G59" i="7" s="1"/>
  <c r="T49" i="7" a="1"/>
  <c r="T49" i="7" s="1"/>
  <c r="O47" i="7" a="1"/>
  <c r="O47" i="7" s="1"/>
  <c r="O44" i="7" a="1"/>
  <c r="O44" i="7" s="1"/>
  <c r="N41" i="7" a="1"/>
  <c r="N41" i="7" s="1"/>
  <c r="J37" i="7" a="1"/>
  <c r="J37" i="7" s="1"/>
  <c r="I37" i="7" s="1"/>
  <c r="D32" i="7" a="1"/>
  <c r="D32" i="7" s="1"/>
  <c r="F30" i="7" a="1"/>
  <c r="F30" i="7" s="1"/>
  <c r="O23" i="7" a="1"/>
  <c r="O23" i="7" s="1"/>
  <c r="F22" i="7" a="1"/>
  <c r="F22" i="7" s="1"/>
  <c r="F16" i="7" a="1"/>
  <c r="F16" i="7" s="1"/>
  <c r="K14" i="7" a="1"/>
  <c r="K14" i="7" s="1"/>
  <c r="D13" i="7" a="1"/>
  <c r="D13" i="7" s="1"/>
  <c r="T9" i="7" a="1"/>
  <c r="T9" i="7" s="1"/>
  <c r="T77" i="7" s="1"/>
  <c r="M70" i="7"/>
  <c r="D67" i="7" a="1"/>
  <c r="D67" i="7" s="1"/>
  <c r="M62" i="7"/>
  <c r="D59" i="7" a="1"/>
  <c r="D59" i="7" s="1"/>
  <c r="O52" i="7" a="1"/>
  <c r="O52" i="7" s="1"/>
  <c r="O49" i="7" a="1"/>
  <c r="O49" i="7" s="1"/>
  <c r="E47" i="7" a="1"/>
  <c r="E47" i="7" s="1"/>
  <c r="G39" i="7" a="1"/>
  <c r="G39" i="7" s="1"/>
  <c r="K29" i="7" a="1"/>
  <c r="K29" i="7" s="1"/>
  <c r="N25" i="7" a="1"/>
  <c r="N25" i="7" s="1"/>
  <c r="K17" i="7" a="1"/>
  <c r="K17" i="7" s="1"/>
  <c r="D16" i="7" a="1"/>
  <c r="D16" i="7" s="1"/>
  <c r="O9" i="7" a="1"/>
  <c r="O9" i="7" s="1"/>
  <c r="O77" i="7" s="1"/>
  <c r="K70" i="7" a="1"/>
  <c r="K70" i="7" s="1"/>
  <c r="O66" i="7" a="1"/>
  <c r="O66" i="7" s="1"/>
  <c r="T58" i="7" a="1"/>
  <c r="T58" i="7" s="1"/>
  <c r="G55" i="7" a="1"/>
  <c r="G55" i="7" s="1"/>
  <c r="O46" i="7" a="1"/>
  <c r="O46" i="7" s="1"/>
  <c r="K44" i="7" a="1"/>
  <c r="K44" i="7" s="1"/>
  <c r="L41" i="7" a="1"/>
  <c r="L41" i="7" s="1"/>
  <c r="T31" i="7" a="1"/>
  <c r="T31" i="7" s="1"/>
  <c r="O27" i="7" a="1"/>
  <c r="O27" i="7" s="1"/>
  <c r="M23" i="7"/>
  <c r="K19" i="7" a="1"/>
  <c r="K19" i="7" s="1"/>
  <c r="H14" i="7" a="1"/>
  <c r="H14" i="7" s="1"/>
  <c r="J12" i="7" a="1"/>
  <c r="J12" i="7" s="1"/>
  <c r="I12" i="7" s="1"/>
  <c r="G9" i="7" a="1"/>
  <c r="G9" i="7" s="1"/>
  <c r="G77" i="7" s="1"/>
  <c r="K65" i="7" a="1"/>
  <c r="K65" i="7" s="1"/>
  <c r="L62" i="7" a="1"/>
  <c r="L62" i="7" s="1"/>
  <c r="O58" i="7" a="1"/>
  <c r="O58" i="7" s="1"/>
  <c r="M52" i="7"/>
  <c r="K43" i="7" a="1"/>
  <c r="K43" i="7" s="1"/>
  <c r="G34" i="7" a="1"/>
  <c r="G34" i="7" s="1"/>
  <c r="O31" i="7" a="1"/>
  <c r="O31" i="7" s="1"/>
  <c r="F21" i="7" a="1"/>
  <c r="F21" i="7" s="1"/>
  <c r="G17" i="7" a="1"/>
  <c r="G17" i="7" s="1"/>
  <c r="O69" i="7" a="1"/>
  <c r="O69" i="7" s="1"/>
  <c r="J62" i="7" a="1"/>
  <c r="J62" i="7" s="1"/>
  <c r="I62" i="7" s="1"/>
  <c r="T51" i="7" a="1"/>
  <c r="T51" i="7" s="1"/>
  <c r="L49" i="7" a="1"/>
  <c r="L49" i="7" s="1"/>
  <c r="K41" i="7" a="1"/>
  <c r="K41" i="7" s="1"/>
  <c r="F36" i="7" a="1"/>
  <c r="F36" i="7" s="1"/>
  <c r="N31" i="7" a="1"/>
  <c r="N31" i="7" s="1"/>
  <c r="H29" i="7" a="1"/>
  <c r="H29" i="7" s="1"/>
  <c r="K25" i="7" a="1"/>
  <c r="K25" i="7" s="1"/>
  <c r="H23" i="7" a="1"/>
  <c r="H23" i="7" s="1"/>
  <c r="N18" i="7" a="1"/>
  <c r="N18" i="7" s="1"/>
  <c r="E14" i="7" a="1"/>
  <c r="E14" i="7" s="1"/>
  <c r="T10" i="7" a="1"/>
  <c r="T10" i="7" s="1"/>
  <c r="N69" i="7" a="1"/>
  <c r="N69" i="7" s="1"/>
  <c r="G61" i="7" a="1"/>
  <c r="G61" i="7" s="1"/>
  <c r="M51" i="7"/>
  <c r="J46" i="7" a="1"/>
  <c r="J46" i="7" s="1"/>
  <c r="I46" i="7" s="1"/>
  <c r="J43" i="7" a="1"/>
  <c r="J43" i="7" s="1"/>
  <c r="I43" i="7" s="1"/>
  <c r="L31" i="7" a="1"/>
  <c r="L31" i="7" s="1"/>
  <c r="O24" i="7" a="1"/>
  <c r="O24" i="7" s="1"/>
  <c r="G23" i="7" a="1"/>
  <c r="G23" i="7" s="1"/>
  <c r="F17" i="7" a="1"/>
  <c r="F17" i="7" s="1"/>
  <c r="D14" i="7" a="1"/>
  <c r="D14" i="7" s="1"/>
  <c r="F12" i="7" a="1"/>
  <c r="F12" i="7" s="1"/>
  <c r="M69" i="7"/>
  <c r="T57" i="7" a="1"/>
  <c r="T57" i="7" s="1"/>
  <c r="L51" i="7" a="1"/>
  <c r="L51" i="7" s="1"/>
  <c r="G46" i="7" a="1"/>
  <c r="G46" i="7" s="1"/>
  <c r="M40" i="7"/>
  <c r="E36" i="7" a="1"/>
  <c r="E36" i="7" s="1"/>
  <c r="G29" i="7" a="1"/>
  <c r="G29" i="7" s="1"/>
  <c r="N24" i="7" a="1"/>
  <c r="N24" i="7" s="1"/>
  <c r="L18" i="7" a="1"/>
  <c r="L18" i="7" s="1"/>
  <c r="E12" i="7" a="1"/>
  <c r="E12" i="7" s="1"/>
  <c r="E72" i="7" a="1"/>
  <c r="E72" i="7" s="1"/>
  <c r="E26" i="7" a="1"/>
  <c r="E26" i="7" s="1"/>
  <c r="D26" i="7" a="1"/>
  <c r="D26" i="7" s="1"/>
  <c r="L19" i="7" a="1"/>
  <c r="L19" i="7" s="1"/>
  <c r="G11" i="7" a="1"/>
  <c r="G11" i="7" s="1"/>
  <c r="J56" i="7" a="1"/>
  <c r="J56" i="7" s="1"/>
  <c r="I56" i="7" s="1"/>
  <c r="N44" i="7" a="1"/>
  <c r="N44" i="7" s="1"/>
  <c r="N23" i="7" a="1"/>
  <c r="N23" i="7" s="1"/>
  <c r="J14" i="7" a="1"/>
  <c r="J14" i="7" s="1"/>
  <c r="I14" i="7" s="1"/>
  <c r="N52" i="7" a="1"/>
  <c r="N52" i="7" s="1"/>
  <c r="Q52" i="7" s="1"/>
  <c r="M25" i="7"/>
  <c r="L15" i="7" a="1"/>
  <c r="L15" i="7" s="1"/>
  <c r="E39" i="7" a="1"/>
  <c r="E39" i="7" s="1"/>
  <c r="J19" i="7" a="1"/>
  <c r="J19" i="7" s="1"/>
  <c r="I19" i="7" s="1"/>
  <c r="F9" i="7" a="1"/>
  <c r="F9" i="7" s="1"/>
  <c r="F77" i="7" s="1"/>
  <c r="J65" i="7" a="1"/>
  <c r="J65" i="7" s="1"/>
  <c r="I65" i="7" s="1"/>
  <c r="L33" i="7" a="1"/>
  <c r="L33" i="7" s="1"/>
  <c r="K15" i="7" a="1"/>
  <c r="K15" i="7" s="1"/>
  <c r="E58" i="7" a="1"/>
  <c r="E58" i="7" s="1"/>
  <c r="L38" i="7" a="1"/>
  <c r="L38" i="7" s="1"/>
  <c r="E21" i="7" a="1"/>
  <c r="E21" i="7" s="1"/>
  <c r="O10" i="7" a="1"/>
  <c r="O10" i="7" s="1"/>
  <c r="F61" i="7" a="1"/>
  <c r="F61" i="7" s="1"/>
  <c r="F23" i="7" a="1"/>
  <c r="F23" i="7" s="1"/>
  <c r="Q33" i="7" l="1"/>
  <c r="Q32" i="7"/>
  <c r="Q37" i="7"/>
  <c r="Q74" i="7"/>
  <c r="Q66" i="7"/>
  <c r="Q15" i="7"/>
  <c r="Q30" i="7"/>
  <c r="Q64" i="7"/>
  <c r="Q63" i="7"/>
  <c r="Q57" i="7"/>
  <c r="Q11" i="7"/>
  <c r="Q72" i="7"/>
  <c r="Q12" i="7"/>
  <c r="Q46" i="7"/>
  <c r="Q75" i="7"/>
  <c r="Q23" i="7"/>
  <c r="Q44" i="7"/>
  <c r="Q53" i="7"/>
  <c r="Q47" i="7"/>
  <c r="Q61" i="7"/>
  <c r="Q69" i="7"/>
  <c r="Q70" i="7"/>
  <c r="Q38" i="7"/>
  <c r="Q29" i="7"/>
  <c r="Q67" i="7"/>
  <c r="Q19" i="7"/>
  <c r="Q68" i="7"/>
  <c r="Q21" i="7"/>
  <c r="Q16" i="7"/>
  <c r="Q40" i="7"/>
  <c r="Q34" i="7"/>
  <c r="Q58" i="7"/>
  <c r="Q27" i="7"/>
  <c r="J39" i="6"/>
  <c r="F39" i="6"/>
  <c r="K39" i="6" s="1"/>
  <c r="G39" i="6"/>
  <c r="H39" i="6"/>
  <c r="I39" i="6"/>
  <c r="J30" i="6"/>
  <c r="G30" i="6"/>
  <c r="F30" i="6"/>
  <c r="K30" i="6" s="1"/>
  <c r="I30" i="6"/>
  <c r="H30" i="6"/>
  <c r="H40" i="6"/>
  <c r="I40" i="6"/>
  <c r="F40" i="6"/>
  <c r="K40" i="6" s="1"/>
  <c r="J40" i="6"/>
  <c r="G40" i="6"/>
  <c r="Q49" i="7"/>
  <c r="J77" i="7"/>
  <c r="I9" i="7"/>
  <c r="I77" i="7" s="1"/>
  <c r="Q71" i="7"/>
  <c r="Q24" i="7"/>
  <c r="D77" i="7"/>
  <c r="Q9" i="7"/>
  <c r="Q54" i="7"/>
  <c r="Q59" i="7"/>
  <c r="Q42" i="7"/>
  <c r="Q62" i="7"/>
  <c r="J56" i="6"/>
  <c r="F56" i="6"/>
  <c r="H56" i="6"/>
  <c r="G56" i="6"/>
  <c r="I56" i="6"/>
  <c r="Q28" i="7"/>
  <c r="Q60" i="7"/>
  <c r="Q31" i="7"/>
  <c r="Q36" i="7"/>
  <c r="H38" i="6"/>
  <c r="J38" i="6"/>
  <c r="I38" i="6"/>
  <c r="G38" i="6"/>
  <c r="F38" i="6"/>
  <c r="K38" i="6" s="1"/>
  <c r="Q18" i="7"/>
  <c r="Q51" i="7"/>
  <c r="Q20" i="7"/>
  <c r="Q56" i="7"/>
  <c r="Q48" i="7"/>
  <c r="Q26" i="7"/>
  <c r="Q25" i="7"/>
  <c r="Q39" i="7"/>
  <c r="Q55" i="7"/>
  <c r="Q65" i="7"/>
  <c r="Q17" i="7"/>
  <c r="J48" i="6"/>
  <c r="I48" i="6"/>
  <c r="G48" i="6"/>
  <c r="F48" i="6"/>
  <c r="H48" i="6"/>
  <c r="Q14" i="7"/>
  <c r="Q13" i="7"/>
  <c r="Q45" i="7"/>
  <c r="Q35" i="7"/>
  <c r="Q22" i="7"/>
  <c r="Q10" i="7"/>
  <c r="J92" i="6"/>
  <c r="H92" i="6"/>
  <c r="G92" i="6"/>
  <c r="F92" i="6"/>
  <c r="K92" i="6" s="1"/>
  <c r="I92" i="6"/>
  <c r="Q41" i="7"/>
  <c r="Q50" i="7"/>
  <c r="H37" i="6" l="1"/>
  <c r="H41" i="6" s="1"/>
  <c r="G37" i="6"/>
  <c r="G41" i="6" s="1"/>
  <c r="J37" i="6"/>
  <c r="J41" i="6" s="1"/>
  <c r="I37" i="6"/>
  <c r="I41" i="6" s="1"/>
  <c r="F37" i="6"/>
  <c r="K56" i="6"/>
  <c r="Q77" i="7"/>
  <c r="F29" i="6"/>
  <c r="K48" i="6"/>
  <c r="K37" i="6" l="1"/>
  <c r="F41" i="6"/>
  <c r="I29" i="6"/>
  <c r="I32" i="6" s="1"/>
  <c r="H29" i="6"/>
  <c r="H32" i="6" s="1"/>
  <c r="G29" i="6"/>
  <c r="G32" i="6" s="1"/>
  <c r="F32" i="6"/>
  <c r="K29" i="6"/>
  <c r="J29" i="6"/>
  <c r="J32" i="6" s="1"/>
  <c r="J74" i="6" l="1"/>
  <c r="J75" i="6" s="1"/>
  <c r="J33" i="6"/>
  <c r="K32" i="6"/>
  <c r="K33" i="6" s="1"/>
  <c r="F33" i="6"/>
  <c r="F74" i="6"/>
  <c r="G33" i="6"/>
  <c r="G74" i="6"/>
  <c r="G75" i="6" s="1"/>
  <c r="H33" i="6"/>
  <c r="H74" i="6"/>
  <c r="H75" i="6" s="1"/>
  <c r="I74" i="6"/>
  <c r="I75" i="6" s="1"/>
  <c r="I33" i="6"/>
  <c r="I43" i="6"/>
  <c r="H43" i="6"/>
  <c r="G43" i="6"/>
  <c r="J43" i="6"/>
  <c r="K41" i="6"/>
  <c r="F43" i="6"/>
  <c r="F77" i="6" l="1"/>
  <c r="F44" i="6"/>
  <c r="K43" i="6"/>
  <c r="K44" i="6" s="1"/>
  <c r="F50" i="6"/>
  <c r="K74" i="6"/>
  <c r="K75" i="6" s="1"/>
  <c r="F75" i="6"/>
  <c r="I44" i="6"/>
  <c r="I77" i="6"/>
  <c r="I78" i="6" s="1"/>
  <c r="I50" i="6"/>
  <c r="J77" i="6"/>
  <c r="J78" i="6" s="1"/>
  <c r="J44" i="6"/>
  <c r="J50" i="6"/>
  <c r="G44" i="6"/>
  <c r="G77" i="6"/>
  <c r="G78" i="6" s="1"/>
  <c r="G50" i="6"/>
  <c r="H44" i="6"/>
  <c r="H77" i="6"/>
  <c r="H78" i="6" s="1"/>
  <c r="H50" i="6"/>
  <c r="F80" i="6" l="1"/>
  <c r="F51" i="6"/>
  <c r="K50" i="6"/>
  <c r="K51" i="6" s="1"/>
  <c r="F58" i="6"/>
  <c r="I51" i="6"/>
  <c r="I80" i="6"/>
  <c r="I81" i="6" s="1"/>
  <c r="I58" i="6"/>
  <c r="I59" i="6" s="1"/>
  <c r="J51" i="6"/>
  <c r="J80" i="6"/>
  <c r="J81" i="6" s="1"/>
  <c r="J58" i="6"/>
  <c r="J59" i="6" s="1"/>
  <c r="H51" i="6"/>
  <c r="H80" i="6"/>
  <c r="H81" i="6" s="1"/>
  <c r="H58" i="6"/>
  <c r="H59" i="6" s="1"/>
  <c r="G80" i="6"/>
  <c r="G81" i="6" s="1"/>
  <c r="G51" i="6"/>
  <c r="G58" i="6"/>
  <c r="G59" i="6" s="1"/>
  <c r="F78" i="6"/>
  <c r="K77" i="6"/>
  <c r="K78" i="6" s="1"/>
  <c r="F59" i="6" l="1"/>
  <c r="K58" i="6"/>
  <c r="K59" i="6" s="1"/>
  <c r="F81" i="6"/>
  <c r="K80" i="6"/>
  <c r="K81" i="6" s="1"/>
  <c r="E5" i="4"/>
  <c r="H43" i="2"/>
  <c r="E16" i="4"/>
  <c r="B8" i="3"/>
  <c r="H21" i="2"/>
  <c r="H20" i="2"/>
  <c r="H19" i="2"/>
  <c r="H16" i="2"/>
  <c r="H56" i="2"/>
  <c r="H55" i="2"/>
  <c r="H52" i="2"/>
  <c r="H50" i="2"/>
  <c r="H49" i="2"/>
  <c r="H48" i="2"/>
  <c r="H45" i="2"/>
  <c r="H40" i="2"/>
  <c r="H32" i="2"/>
  <c r="H29" i="2"/>
  <c r="H27" i="2"/>
  <c r="H23" i="2"/>
  <c r="H22" i="2"/>
  <c r="H17" i="2"/>
  <c r="H28" i="2" l="1"/>
  <c r="H14" i="2" l="1"/>
  <c r="E4" i="4"/>
  <c r="E47" i="4" s="1"/>
  <c r="H13" i="2"/>
  <c r="H12" i="2"/>
  <c r="H26" i="2"/>
  <c r="H33" i="2" l="1"/>
  <c r="I6"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Marco Passalacqua</author>
  </authors>
  <commentList>
    <comment ref="C7" authorId="0" shapeId="0" xr:uid="{230D780D-37FC-46D3-99D6-5F9B28EA38A1}">
      <text>
        <r>
          <rPr>
            <b/>
            <sz val="9"/>
            <color indexed="81"/>
            <rFont val="Tahoma"/>
            <family val="2"/>
          </rPr>
          <t>Insert here your company's name</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<sst xmlns="http://schemas.openxmlformats.org/spreadsheetml/2006/main" count="1414" uniqueCount="379">
  <si>
    <t>Instructions - Travel Management Services (TMS)</t>
  </si>
  <si>
    <r>
      <rPr>
        <sz val="12"/>
        <color rgb="FF000000"/>
        <rFont val="Calibri"/>
        <family val="2"/>
        <scheme val="minor"/>
      </rPr>
      <t xml:space="preserve">
The purpose of this </t>
    </r>
    <r>
      <rPr>
        <b/>
        <sz val="12"/>
        <color rgb="FF000000"/>
        <rFont val="Calibri"/>
        <family val="2"/>
        <scheme val="minor"/>
      </rPr>
      <t>Financial Proposal Worksheet</t>
    </r>
    <r>
      <rPr>
        <sz val="12"/>
        <color rgb="FF000000"/>
        <rFont val="Calibri"/>
        <family val="2"/>
        <scheme val="minor"/>
      </rPr>
      <t xml:space="preserve"> is to enable the ESM to evaluate the pricing of the proposed Travel Management Services (TMS). This includes all applicable fees, charges, systems, tools, implementation costs, and any ancillary products or services required for the full delivery of the services.
The financial evaluation will be conducted based on a standardised </t>
    </r>
    <r>
      <rPr>
        <b/>
        <sz val="12"/>
        <color rgb="FF000000"/>
        <rFont val="Calibri"/>
        <family val="2"/>
        <scheme val="minor"/>
      </rPr>
      <t>Financial Assessment Scenario over 5 years</t>
    </r>
    <r>
      <rPr>
        <sz val="12"/>
        <color rgb="FF000000"/>
        <rFont val="Calibri"/>
        <family val="2"/>
        <scheme val="minor"/>
      </rPr>
      <t xml:space="preserve">, which reflects forecast ESM travel volumes derived from 2025 baseline data. Candidates must therefore ensure that all pricing is aligned with the provided transaction volumes and fee triggers. The Financial Assessment Scenario is provided </t>
    </r>
    <r>
      <rPr>
        <u/>
        <sz val="12"/>
        <color rgb="FF000000"/>
        <rFont val="Calibri"/>
        <family val="2"/>
        <scheme val="minor"/>
      </rPr>
      <t>solely for evaluation purposes</t>
    </r>
    <r>
      <rPr>
        <sz val="12"/>
        <color rgb="FF000000"/>
        <rFont val="Calibri"/>
        <family val="2"/>
        <scheme val="minor"/>
      </rPr>
      <t xml:space="preserve"> and does not constitute or imply any commitment by the ESM regarding actual transaction volumes, spend, or contract value during the term of the Contract.
</t>
    </r>
    <r>
      <rPr>
        <b/>
        <u/>
        <sz val="12"/>
        <color rgb="FF000000"/>
        <rFont val="Calibri"/>
        <family val="2"/>
        <scheme val="minor"/>
      </rPr>
      <t xml:space="preserve">General Completion Principles
</t>
    </r>
    <r>
      <rPr>
        <sz val="12"/>
        <color rgb="FF000000"/>
        <rFont val="Calibri"/>
        <family val="2"/>
        <scheme val="minor"/>
      </rPr>
      <t>i. All prices must be</t>
    </r>
    <r>
      <rPr>
        <b/>
        <sz val="12"/>
        <color rgb="FF000000"/>
        <rFont val="Calibri"/>
        <family val="2"/>
        <scheme val="minor"/>
      </rPr>
      <t xml:space="preserve"> provided in EUR, excluding VAT.</t>
    </r>
    <r>
      <rPr>
        <sz val="12"/>
        <color rgb="FF000000"/>
        <rFont val="Calibri"/>
        <family val="2"/>
        <scheme val="minor"/>
      </rPr>
      <t xml:space="preserve"> Candidates are expected to account for any anticipated increases in costs, including inflation, salary adjustments, supplier cost increases, exchange rate fluctuations, or any other factors that may affect the cost of service delivery over the duration of the contract, and reflect these in their pricing. </t>
    </r>
    <r>
      <rPr>
        <b/>
        <sz val="12"/>
        <color rgb="FF000000"/>
        <rFont val="Calibri"/>
        <family val="2"/>
        <scheme val="minor"/>
      </rPr>
      <t xml:space="preserve">Prices submitted shall be fixed, firm and all-inclusive for the entire duration of the contract and shall not be subject to escalation, indexation, adjustment, surcharge, or any other form of price revision during the contract term.
</t>
    </r>
    <r>
      <rPr>
        <sz val="12"/>
        <color rgb="FF000000"/>
        <rFont val="Calibri"/>
        <family val="2"/>
        <scheme val="minor"/>
      </rPr>
      <t>ii. Candidates must complete all relevant fields in</t>
    </r>
    <r>
      <rPr>
        <b/>
        <sz val="12"/>
        <color rgb="FF3399FF"/>
        <rFont val="Calibri"/>
        <family val="2"/>
        <scheme val="minor"/>
      </rPr>
      <t xml:space="preserve"> </t>
    </r>
    <r>
      <rPr>
        <b/>
        <sz val="12"/>
        <color rgb="FFED7D31"/>
        <rFont val="Calibri"/>
        <family val="2"/>
        <scheme val="minor"/>
      </rPr>
      <t>ORANGE</t>
    </r>
    <r>
      <rPr>
        <b/>
        <sz val="12"/>
        <color rgb="FF3399FF"/>
        <rFont val="Calibri"/>
        <family val="2"/>
        <scheme val="minor"/>
      </rPr>
      <t xml:space="preserve"> </t>
    </r>
    <r>
      <rPr>
        <sz val="12"/>
        <color rgb="FF000000"/>
        <rFont val="Calibri"/>
        <family val="2"/>
        <scheme val="minor"/>
      </rPr>
      <t xml:space="preserve">in the worksheet. Where a fee is not applicable, this should be clearly indicated as “€ 0” (not left blank). Where a service or functionality is included within another fee and is not separately charged, Candidates should also indicate  “€ 0” in the relevant fee.
iii. Pricing must be fully loaded, including any costs related to: booking services (online and offline), payment solutions (e.g. Conferma virtual card where applicable), data integration and transfer (e.g. to TRM partner), tools and platforms (e.g. OBT, reporting), support services and service delivery requirements.
iv. No additional fees/charges will be accepted or paid by ESM for the agreed scope of work in the Terms of Reference. New fees or charges during the contract term will only be accepted should ESM request additional requirements/services.
</t>
    </r>
    <r>
      <rPr>
        <b/>
        <u/>
        <sz val="12"/>
        <color rgb="FF000000"/>
        <rFont val="Calibri"/>
        <family val="2"/>
        <scheme val="minor"/>
      </rPr>
      <t xml:space="preserve">Structure of the Financial Proposal
</t>
    </r>
    <r>
      <rPr>
        <b/>
        <sz val="12"/>
        <color rgb="FF000000"/>
        <rFont val="Calibri"/>
        <family val="2"/>
        <scheme val="minor"/>
      </rPr>
      <t xml:space="preserve">Total Cost Overview:
</t>
    </r>
    <r>
      <rPr>
        <sz val="12"/>
        <color rgb="FF000000"/>
        <rFont val="Calibri"/>
        <family val="2"/>
        <scheme val="minor"/>
      </rPr>
      <t xml:space="preserve">Candidates must ensure that the following summary fields are automatically or manually populated:
</t>
    </r>
    <r>
      <rPr>
        <b/>
        <sz val="12"/>
        <color rgb="FF000000"/>
        <rFont val="Calibri"/>
        <family val="2"/>
        <scheme val="minor"/>
      </rPr>
      <t>Total Recurring Fees per year (€)</t>
    </r>
    <r>
      <rPr>
        <sz val="12"/>
        <color rgb="FF000000"/>
        <rFont val="Calibri"/>
        <family val="2"/>
        <scheme val="minor"/>
      </rPr>
      <t xml:space="preserve">
→ Calculated based on the forecast transaction volumes and unit fees provided.
</t>
    </r>
    <r>
      <rPr>
        <b/>
        <sz val="12"/>
        <color rgb="FF000000"/>
        <rFont val="Calibri"/>
        <family val="2"/>
        <scheme val="minor"/>
      </rPr>
      <t>One-off Fees (€)</t>
    </r>
    <r>
      <rPr>
        <sz val="12"/>
        <color rgb="FF000000"/>
        <rFont val="Calibri"/>
        <family val="2"/>
        <scheme val="minor"/>
      </rPr>
      <t xml:space="preserve">
→ Includes all implementation-related costs, such as: onboarding, data migration, OBT setup, integrations (e.g. AirPlus, Conferma, ISOS), training and initial configuration. One-off implementation and transition costs are requested for transparency, completeness and contractual purposes and </t>
    </r>
    <r>
      <rPr>
        <b/>
        <sz val="12"/>
        <color rgb="FF000000"/>
        <rFont val="Calibri"/>
        <family val="2"/>
        <scheme val="minor"/>
      </rPr>
      <t xml:space="preserve">will not be included in the financial scoring methodology.
Financial Assessment Scenario (over 5 years)
</t>
    </r>
    <r>
      <rPr>
        <sz val="12"/>
        <color rgb="FF000000"/>
        <rFont val="Calibri"/>
        <family val="2"/>
        <scheme val="minor"/>
      </rPr>
      <t>→ Calculated by applying the proposed recurring service and transiction fees to the forecast number of annaul transactions and aggregated over a five (5)-year period for financial evaluation purposes only</t>
    </r>
    <r>
      <rPr>
        <sz val="12"/>
        <rFont val="Calibri"/>
        <family val="2"/>
        <scheme val="minor"/>
      </rPr>
      <t xml:space="preserve">.
</t>
    </r>
    <r>
      <rPr>
        <b/>
        <sz val="12"/>
        <rFont val="Calibri"/>
        <family val="2"/>
        <scheme val="minor"/>
      </rPr>
      <t>Any other additional services (Section 6 and 7 of the Transaction Fee Pricing) will not be included in the total financial evaluation</t>
    </r>
  </si>
  <si>
    <t>Total Recurring Fees per year (€)</t>
  </si>
  <si>
    <t>One-off Fees (€)</t>
  </si>
  <si>
    <t>Financial Assessment Scenario (over 5 years) *</t>
  </si>
  <si>
    <t>TMC Name:</t>
  </si>
  <si>
    <t>1. TRAVEL BOOKING - CORE SERVICES</t>
  </si>
  <si>
    <t>FEE TRIGGER</t>
  </si>
  <si>
    <t>DESCRIPTION</t>
  </si>
  <si>
    <t>PROPOSED PRICING</t>
  </si>
  <si>
    <t>FORECAST NUMBER OF ANNUAL TRANSACTIONS</t>
  </si>
  <si>
    <t>ANNUAL FEES</t>
  </si>
  <si>
    <t>OFFLINE SERVICE FEES (including TOUCHED/CHECKED ONLINE)</t>
  </si>
  <si>
    <t>1. Air (including any Hotel &amp; Car in same booking)</t>
  </si>
  <si>
    <t>Continental air</t>
  </si>
  <si>
    <t>per issued ticket</t>
  </si>
  <si>
    <t>Air ticket for flights within the same continent (Europe/Africa/NORAM/LATAM/APAC), booked and issued.
To include any Hotel and/or Car Hire booked at the same time, including Conferma payment if required.
Regardless of content source (GDS, NDC, LCC) and data transfer of bookings to TRM partner.  Also to include any supporting quote for private stay extension.</t>
  </si>
  <si>
    <t>Intercontinental air</t>
  </si>
  <si>
    <t>Air ticket for flights between continents, booked and issued.
To include any Hotel and/or Car Hire booked at the same time, including Conferma payment if required.
Regardless of content source (GDS, NDC, LCC) and data transfer of bookings to TRM partner. Also to include any supporting quote for private stay extension.</t>
  </si>
  <si>
    <t>Airline ticket - all changes after ticket issue, incl. exchange, refund, void.</t>
  </si>
  <si>
    <t>per change</t>
  </si>
  <si>
    <t>Any change of an air booking after ticket issue  - including ticket  exchange, re-issue or revalidation and refunds, provided by the agent offline</t>
  </si>
  <si>
    <t>-</t>
  </si>
  <si>
    <t>2. Rail (including any Hotel &amp; Car in same booking)</t>
  </si>
  <si>
    <t>Domestic/International rail</t>
  </si>
  <si>
    <t>Any domestic or international rail trip, booked and ticketed, regardless of rail provider.
To include any Hotel and/or Car Hire booked at the same time, with Conferma hotel payment if required and data transfer of bookings to TRM partner.</t>
  </si>
  <si>
    <t>Any Rail change after ticket issue, incl. exchange, refund, void.</t>
  </si>
  <si>
    <t xml:space="preserve">Any change of a rail booking after ticket issue  - including ticket exchange, re-issue or revalidation and refunds, provided by the agent offline </t>
  </si>
  <si>
    <t>3. Hotel, Car &amp; Ground</t>
  </si>
  <si>
    <t>Hotel only</t>
  </si>
  <si>
    <t>per booking</t>
  </si>
  <si>
    <t>Hotel only booked without any air or rail transaction.  To include Conferma payment if required and data transfer of bookings to TRM partner.</t>
  </si>
  <si>
    <t>Car only</t>
  </si>
  <si>
    <t xml:space="preserve">Car only booked without any air or rail transaction.  </t>
  </si>
  <si>
    <t>Chauffeur Car (Car with driver), Other Ground services (Taxis, Parking, etc)</t>
  </si>
  <si>
    <t>to include arrangement of payment by Lodge card, VCC or corporate credit card, as required.</t>
  </si>
  <si>
    <t>Miscellaneous Other - Simple</t>
  </si>
  <si>
    <t>Service containing a single element, such as travel insurance, lounge pass, etc,  including arrangement of payment by Lodge card, VCC or corporate credit card, as required.</t>
  </si>
  <si>
    <t>Miscellaneous Other - Complex</t>
  </si>
  <si>
    <t>Service containing multiple elements, such as booking meeting rooms, venue sourcing etc, including payment by Lodge card, Virtual Credit Card (VCC), or corporate credit card, as required.</t>
  </si>
  <si>
    <t>ONLINE SERVICE FEES (TOUCHLESS BOOKINGS)</t>
  </si>
  <si>
    <t>Air Booking  (including any Hotel &amp; Car in same booking)</t>
  </si>
  <si>
    <t xml:space="preserve">Air ticket for flights to any destination, booked online and issued, regardless of content source (GDS, NDC, LCC).
To include any Hotel and/or Car Hire booked at the same time, including Conferma hotel payment if required and data transfer of bookings to TRM partner.  </t>
  </si>
  <si>
    <t>Rail Booking  (including any Hotel &amp; Car in same booking)</t>
  </si>
  <si>
    <t>Any domestic or international rail trip, booked online and ticketed, regardless of rail provider.
To include any Hotel and/or Car Hire booked at the same time, including Conferma hotel payment if required and data transfer of bookings to TRM partner.</t>
  </si>
  <si>
    <t>Hotel only booked online without any air or rail transaction.  To include Conferma payment if required and data transfer of bookings to TRM partner.</t>
  </si>
  <si>
    <t>Car, or Other Ground services (Taxis, Parking, etc)</t>
  </si>
  <si>
    <t>Booked online without any air or rail transaction, to include arrangement of payment by Lodge card, VCC or corporate credit card, as required.</t>
  </si>
  <si>
    <t>OTHER CORE SERVICES</t>
  </si>
  <si>
    <t>After-hours service - including ticket issue and other fees</t>
  </si>
  <si>
    <t>per call/contact</t>
  </si>
  <si>
    <t>The fee or fees charged to use your after-hours emergency travel service, including booking and ticketing of any transaction.</t>
  </si>
  <si>
    <t>Executive Travel Service surcharge (in-hours / after-hours)</t>
  </si>
  <si>
    <t>per ticketed or booked transaction</t>
  </si>
  <si>
    <t>The price charged to manage Executive Travel Service bookings as defined in the Terms of Reference, in addition to the relevant applicable transaction fee.</t>
  </si>
  <si>
    <t>2. TRAVEL BOOKING - ANCILLARY SERVICE FEES</t>
  </si>
  <si>
    <t>Visa and Passport Application processing</t>
  </si>
  <si>
    <t>per transaction</t>
  </si>
  <si>
    <t>The fee applied to handle passport and visa applications.</t>
  </si>
  <si>
    <t>Credit card subcharge</t>
  </si>
  <si>
    <t>% of transaction value</t>
  </si>
  <si>
    <t>Any subcharge or merchant fee applied by you when alternative agency credit cards are used as forms of payment.  Only for use where supplier does not accept the ESM Lodge card or VCC payment options.</t>
  </si>
  <si>
    <t>3. TRAVEL TECHNOLOGY FEES</t>
  </si>
  <si>
    <t>OBT - Implementation cost</t>
  </si>
  <si>
    <t>per implementation</t>
  </si>
  <si>
    <t>Any one-off cost to implement the proposed OBT.</t>
  </si>
  <si>
    <r>
      <rPr>
        <b/>
        <sz val="11"/>
        <color theme="1"/>
        <rFont val="Calibri"/>
        <family val="2"/>
        <scheme val="minor"/>
      </rPr>
      <t>*one-off</t>
    </r>
    <r>
      <rPr>
        <sz val="11"/>
        <color theme="1"/>
        <rFont val="Calibri"/>
        <family val="2"/>
        <scheme val="minor"/>
      </rPr>
      <t xml:space="preserve"> not included in the financial evaluation</t>
    </r>
  </si>
  <si>
    <t>OBT - Single-Sign On implementation</t>
  </si>
  <si>
    <t>Cost to implement and configure SSO to the proposed OBT and/or travel platform</t>
  </si>
  <si>
    <t>OBT - Licence or maintenance fee</t>
  </si>
  <si>
    <t>per year</t>
  </si>
  <si>
    <t>Any annual fees for the provision, hosting and/or maintenance of the OBT</t>
  </si>
  <si>
    <t>OBT - Training and support online</t>
  </si>
  <si>
    <t>per training session</t>
  </si>
  <si>
    <t>The cost (normally by session) to conduct an online training session on the OBT.</t>
  </si>
  <si>
    <t>Other - Export of travel data to 3rd party reporting provider</t>
  </si>
  <si>
    <t>The cost to provide a regular, automated data feed to a 3rd party travel data reporting provider, if required.</t>
  </si>
  <si>
    <t>Other - HR profile feed / synchronisation</t>
  </si>
  <si>
    <t>Any annual fees for the integration and maintenance of profile feed from ESM's HR system</t>
  </si>
  <si>
    <t>4. TRAVEL PRODUCTS</t>
  </si>
  <si>
    <t>Reporting solution</t>
  </si>
  <si>
    <t>Any annual cost for the provision of the bidder's proposed reporting solution</t>
  </si>
  <si>
    <t>Travel data bespoke reporting</t>
  </si>
  <si>
    <t>ad-hoc cost per report</t>
  </si>
  <si>
    <t>Cost for creation of any bespoke reports required, which are not readily available in the TMC's reporting platform.</t>
  </si>
  <si>
    <t>Mobile App for Travellers (including Virtual Payment App)</t>
  </si>
  <si>
    <t>Any annual cost for the provision of the bidder's proposed mobile app(s) for travellers, including any app related to the use of virtual payments for hotel bookings.</t>
  </si>
  <si>
    <t>Air reshopping</t>
  </si>
  <si>
    <t>please specify</t>
  </si>
  <si>
    <t>The cost for any air bookings which are rebooked at a lower fare as a result of automated air fare reshopping after booking.</t>
  </si>
  <si>
    <t>*not included in the financial evaluation</t>
  </si>
  <si>
    <t>Hotel reshopping</t>
  </si>
  <si>
    <t>The cost for any hotel bookings which are rebooked at a lower fare as a result of automated air fare reshopping after booking.</t>
  </si>
  <si>
    <t>Other products - please specify below</t>
  </si>
  <si>
    <t>5. PROGRAMME SUPPORT</t>
  </si>
  <si>
    <t>Implementation of Services</t>
  </si>
  <si>
    <t>Any one-time implemention fee for the TMC service.</t>
  </si>
  <si>
    <t>Lodge Card reconciliation service</t>
  </si>
  <si>
    <t>Fee for Lodge Card reconciliation services offered by the bidder.</t>
  </si>
  <si>
    <t>Other Programme Management or Support Fees - please specify below</t>
  </si>
  <si>
    <t>6. COUNTRY-SPECIFIC SERVICES AND FEES AND FEE TRIGGER INFORMATION</t>
  </si>
  <si>
    <t>Other Services and Fees - please specify below</t>
  </si>
  <si>
    <t>7. OTHER SERVICES AND FEES - PLEASE LIST ALL OTHER SERVICES AND FEES AND FEE TRIGGER INFORMATION</t>
  </si>
  <si>
    <t>Request for Proposal - Travel Management Services</t>
  </si>
  <si>
    <t>FINANCIAL NOTES</t>
  </si>
  <si>
    <t>Bidders should detail any notes or comments to the Financial Proposal</t>
  </si>
  <si>
    <t>-&gt; TMC to add notes relating to their Financial Proposal here</t>
  </si>
  <si>
    <t>Please note… this sheet would not be included in the Pricing template issued to bidders.  It will be replaced with a summary of the travel volumes.</t>
  </si>
  <si>
    <t>2025 Volumes</t>
  </si>
  <si>
    <t>TOTAL</t>
  </si>
  <si>
    <t>Total Transactions p.a.</t>
  </si>
  <si>
    <t>Total Spend</t>
  </si>
  <si>
    <t>Air Transactions</t>
  </si>
  <si>
    <t>Air Spend</t>
  </si>
  <si>
    <t>Rail Transactions</t>
  </si>
  <si>
    <t>Rail Spend</t>
  </si>
  <si>
    <t>Hotel Transactions</t>
  </si>
  <si>
    <t>Hotel Spend</t>
  </si>
  <si>
    <t>Car Hire Transactions</t>
  </si>
  <si>
    <t>Car Hire Spend</t>
  </si>
  <si>
    <t>Other Transactions</t>
  </si>
  <si>
    <t>Other Spend</t>
  </si>
  <si>
    <t>Avg Online Adoption - Air TOUCHLESS</t>
  </si>
  <si>
    <t>Only relevant for future price modelling.  0% touchless initially.</t>
  </si>
  <si>
    <t>Avg Online Adoption - Rail</t>
  </si>
  <si>
    <t>Assume all touchless</t>
  </si>
  <si>
    <t>Avg Online Adoption - Hotel</t>
  </si>
  <si>
    <t>Transaction Numbers and estimates for TCO calculation</t>
  </si>
  <si>
    <t>ANNUAL TRANSACTIONS</t>
  </si>
  <si>
    <t>Yr 1 Transactions for TCO pricing</t>
  </si>
  <si>
    <t>BASIS FOR ESTIMATES</t>
  </si>
  <si>
    <t>split based on 2025 data</t>
  </si>
  <si>
    <t>Assume only 13% of Hotels with Air/Rail (as per current TP ratio)</t>
  </si>
  <si>
    <t>*TravelPro have only billed 13% of Hotels as bundled.</t>
  </si>
  <si>
    <t>Service containing a single element, such as travel insurance, lounge pass etc.</t>
  </si>
  <si>
    <t>Service containing multiple elements, such as booking meeting rooms, venue sourcing etc,</t>
  </si>
  <si>
    <t>Touchless Air fees for future use</t>
  </si>
  <si>
    <t>For modelling only</t>
  </si>
  <si>
    <t>Assume Rail bookings Touchless</t>
  </si>
  <si>
    <t>Assume Hotel bookings touchless</t>
  </si>
  <si>
    <t>VIP surcharge (in-hours / after-hours) - refer to VIP requirements</t>
  </si>
  <si>
    <t>n/a</t>
  </si>
  <si>
    <t>Meeting Room booking</t>
  </si>
  <si>
    <t>Credit card surcharge</t>
  </si>
  <si>
    <t>6. PROGRAMME SUPPORT</t>
  </si>
  <si>
    <t>Air</t>
  </si>
  <si>
    <t>EUROPE</t>
  </si>
  <si>
    <t>NORTH AMERICA</t>
  </si>
  <si>
    <t>ASIA</t>
  </si>
  <si>
    <t>SOUTH AMERICA</t>
  </si>
  <si>
    <t>OCEANIA</t>
  </si>
  <si>
    <t>AFRICA</t>
  </si>
  <si>
    <t>Request for proposal - Global Business Travel Agency (TMC)</t>
  </si>
  <si>
    <t>INCENTIVES &amp; SERVICE CREDITS</t>
  </si>
  <si>
    <t xml:space="preserve">You will find here below the detailed calculation of the TCO. You are not allowed to amend any of the figures detailed in the tables below. </t>
  </si>
  <si>
    <t xml:space="preserve">Calculations are based on the number of transactions and fees declared as well as additional costs, optional services and incentives.
</t>
  </si>
  <si>
    <t>Spend</t>
  </si>
  <si>
    <t>0. SPEND</t>
  </si>
  <si>
    <t>5 years</t>
  </si>
  <si>
    <t>Volumes forecasts over the next 5 years (% of 2023 spend)</t>
  </si>
  <si>
    <t>Total WFP spend</t>
  </si>
  <si>
    <t>1. GROSS TCO</t>
  </si>
  <si>
    <t>TCO level 1</t>
  </si>
  <si>
    <t>1. TRAVEL BOOKING SERVICES</t>
  </si>
  <si>
    <t>Core services costs</t>
  </si>
  <si>
    <t>Ancillary services fees &amp; administration fees</t>
  </si>
  <si>
    <t>Total LEVEL 1</t>
  </si>
  <si>
    <t>TCO LEVEL 1 (%)</t>
  </si>
  <si>
    <t>TCO level 2</t>
  </si>
  <si>
    <t>2. PROGRAMME SUPPORT &amp; ACCOUNT MANAGEMENT</t>
  </si>
  <si>
    <t>Global Account Management</t>
  </si>
  <si>
    <t>Regional Account Management</t>
  </si>
  <si>
    <t>National Account Management (if not included in the core fees)</t>
  </si>
  <si>
    <t>Other support resources</t>
  </si>
  <si>
    <t xml:space="preserve">Total </t>
  </si>
  <si>
    <t xml:space="preserve">Total LEVEL 1+2 </t>
  </si>
  <si>
    <t>TCO LEVEL 1+2 (%)</t>
  </si>
  <si>
    <t>TCO level 3</t>
  </si>
  <si>
    <t>3. ADDITIONAL SERVICES</t>
  </si>
  <si>
    <t xml:space="preserve">Total LEVEL 1+2+3 </t>
  </si>
  <si>
    <t>TCO LEVEL 1+2+3 (%)</t>
  </si>
  <si>
    <t>Technology</t>
  </si>
  <si>
    <t>4. TRAVEL TECHNOLOGY FEES</t>
  </si>
  <si>
    <t>Total LEVEL 1+2+3+Technology</t>
  </si>
  <si>
    <t>TCO LEVEL 1+2+3+Technology (%)</t>
  </si>
  <si>
    <t>2. NET TCO</t>
  </si>
  <si>
    <t>Incentives</t>
  </si>
  <si>
    <t>5. INCENTIVES</t>
  </si>
  <si>
    <t>Service credits</t>
  </si>
  <si>
    <t>2. EXCLUDED FROM TCO</t>
  </si>
  <si>
    <t>6. TRAVEL PRODUCTS</t>
  </si>
  <si>
    <t>2023 TCO per country (in USD)</t>
  </si>
  <si>
    <t>Country</t>
  </si>
  <si>
    <t>3. TRAVEL BOOKING - ADMINISTRATION FEES</t>
  </si>
  <si>
    <t>5. TRAVEL PRODUCTS</t>
  </si>
  <si>
    <t>Global account management</t>
  </si>
  <si>
    <t>Regional account management</t>
  </si>
  <si>
    <t>National account management</t>
  </si>
  <si>
    <t>7. COUNTRY-SPECIFIC SERVICES AND FEES AND FEE TRIGGER INFORMATION</t>
  </si>
  <si>
    <t>8. OTHER SERVICES AND FEES - PLEASE LIST ALL OTHER SERVICES AND FEES AND FEE TRIGGER INFORMATION</t>
  </si>
  <si>
    <t>Total</t>
  </si>
  <si>
    <t>9. OTHER BUSINESS MODEL - DOE</t>
  </si>
  <si>
    <t>Italy</t>
  </si>
  <si>
    <t>Belgium</t>
  </si>
  <si>
    <t>Denmark</t>
  </si>
  <si>
    <t>Germany</t>
  </si>
  <si>
    <t>Switzerland</t>
  </si>
  <si>
    <t>UK</t>
  </si>
  <si>
    <t>Ukraine</t>
  </si>
  <si>
    <t>Moldova</t>
  </si>
  <si>
    <t>Chad</t>
  </si>
  <si>
    <t>Guinea Bisseau</t>
  </si>
  <si>
    <t>Gambia</t>
  </si>
  <si>
    <t>Mali</t>
  </si>
  <si>
    <t>DRC (via Italy)</t>
  </si>
  <si>
    <t>DRC</t>
  </si>
  <si>
    <t>Nigeria (via Italy)</t>
  </si>
  <si>
    <t>Nigeria</t>
  </si>
  <si>
    <t>Tanzania</t>
  </si>
  <si>
    <t>Namibia</t>
  </si>
  <si>
    <t>Zimbabwe</t>
  </si>
  <si>
    <t>Rwanda</t>
  </si>
  <si>
    <t>Burundi</t>
  </si>
  <si>
    <t>Congo Brazzaville</t>
  </si>
  <si>
    <t>Kenya</t>
  </si>
  <si>
    <t>Djibouti</t>
  </si>
  <si>
    <t>South Sudan</t>
  </si>
  <si>
    <t>Sudan (via Italy)</t>
  </si>
  <si>
    <t>Sudan</t>
  </si>
  <si>
    <t>Cameroon</t>
  </si>
  <si>
    <t>Somalia</t>
  </si>
  <si>
    <t>Ethiopia</t>
  </si>
  <si>
    <t>Uganda</t>
  </si>
  <si>
    <t>South Africa</t>
  </si>
  <si>
    <t>Angola</t>
  </si>
  <si>
    <t>Botswana</t>
  </si>
  <si>
    <t>Lesotho</t>
  </si>
  <si>
    <t>Eswathini</t>
  </si>
  <si>
    <t>Ivory Coast</t>
  </si>
  <si>
    <t>CAR</t>
  </si>
  <si>
    <t>CAR (via Italy)</t>
  </si>
  <si>
    <t>Mauritania</t>
  </si>
  <si>
    <t>Mozambique</t>
  </si>
  <si>
    <t>Ghana</t>
  </si>
  <si>
    <t>UAE</t>
  </si>
  <si>
    <t>Jordan</t>
  </si>
  <si>
    <t>Yemen</t>
  </si>
  <si>
    <t>Lebanon</t>
  </si>
  <si>
    <t>Syria</t>
  </si>
  <si>
    <t>Egypt</t>
  </si>
  <si>
    <t>Libya</t>
  </si>
  <si>
    <t>Tunis</t>
  </si>
  <si>
    <t>India</t>
  </si>
  <si>
    <t>Thailand</t>
  </si>
  <si>
    <t>Philippines</t>
  </si>
  <si>
    <t>China</t>
  </si>
  <si>
    <t>South Korea</t>
  </si>
  <si>
    <t>South Korea (via Italy)</t>
  </si>
  <si>
    <t>Pakistan</t>
  </si>
  <si>
    <t>Peru</t>
  </si>
  <si>
    <t>Colombia</t>
  </si>
  <si>
    <t>Panama</t>
  </si>
  <si>
    <t>Venezuela</t>
  </si>
  <si>
    <t>Haiti</t>
  </si>
  <si>
    <t>Haiti (via Italy)</t>
  </si>
  <si>
    <t>Barbados</t>
  </si>
  <si>
    <t>Cuba</t>
  </si>
  <si>
    <t>Ecuador</t>
  </si>
  <si>
    <t>Honduras</t>
  </si>
  <si>
    <t>Tickets</t>
  </si>
  <si>
    <t>Volume</t>
  </si>
  <si>
    <t>Services provided</t>
  </si>
  <si>
    <t>BTC - in country BCD Travel Italy</t>
  </si>
  <si>
    <t>Served by BCD Travel Italy</t>
  </si>
  <si>
    <t xml:space="preserve">Served by Miles travel </t>
  </si>
  <si>
    <t xml:space="preserve">local </t>
  </si>
  <si>
    <t>local</t>
  </si>
  <si>
    <t xml:space="preserve">Served by BCD Travel Italy </t>
  </si>
  <si>
    <t>BTC-in country BCD Travel/ Quantum Travels</t>
  </si>
  <si>
    <t xml:space="preserve">BTC-in country BCD Travel/Wing Link Travel </t>
  </si>
  <si>
    <t>BTC-in country BCD Travel Rennies Travel</t>
  </si>
  <si>
    <t xml:space="preserve">BTC-in country BCD Travel/Market Focus Limited </t>
  </si>
  <si>
    <t xml:space="preserve">BTC-in country BCD Travel/    International Travel </t>
  </si>
  <si>
    <t xml:space="preserve">BTC-in country BCD Travel/Nitra Nile Travel </t>
  </si>
  <si>
    <t>BTC-in country  Miles Travel</t>
  </si>
  <si>
    <t xml:space="preserve">BTC-in country BCD Travel/Highlight Travel </t>
  </si>
  <si>
    <t xml:space="preserve">Served by Kenya BCD Travel/Highlight Travel </t>
  </si>
  <si>
    <t>BTC-in country BCD Travel / Let's Go Travel </t>
  </si>
  <si>
    <t>Served by BCD Travel Rennies Travel ZA</t>
  </si>
  <si>
    <t>BTC-in country BCD Travel/Mistral Voyages</t>
  </si>
  <si>
    <t xml:space="preserve">Served by  Ivory Coast BCD Travel/Mistral Voyages </t>
  </si>
  <si>
    <t>BTC-in country BCD Travel/Regatours</t>
  </si>
  <si>
    <t>BTC-in country BCD Travel/ Quinta Essencia</t>
  </si>
  <si>
    <t xml:space="preserve">BTC-in country BCD Travel/USDotour </t>
  </si>
  <si>
    <t>BTC-in country BCD Travel LLC</t>
  </si>
  <si>
    <t xml:space="preserve">BTC-in country BCD Travel/ TIJWAL Corporate Travel </t>
  </si>
  <si>
    <t xml:space="preserve">Served by Jordan BCD Travel / TIJWAL Corporate Travel </t>
  </si>
  <si>
    <t xml:space="preserve">BTC-in country BCD Travel / Infofly </t>
  </si>
  <si>
    <t>Served by BCD Travel / Infofly Lebanon</t>
  </si>
  <si>
    <t>BTC-in country BCD Travel / East West</t>
  </si>
  <si>
    <t xml:space="preserve">Served by Egypt BCD Travel / East West </t>
  </si>
  <si>
    <t xml:space="preserve">BTC-in country BCD Travel </t>
  </si>
  <si>
    <t xml:space="preserve">BTC-in country BCD Travel/Shindai Travel </t>
  </si>
  <si>
    <t xml:space="preserve">BTC-in Country BCD Travel/ Philscan Travel </t>
  </si>
  <si>
    <t>BTC-in Country BCD Travel</t>
  </si>
  <si>
    <t>Served by BCD Travel China</t>
  </si>
  <si>
    <t>BTC-in Country BCD Travel/Blue Bird Tours &amp; Travel</t>
  </si>
  <si>
    <t>BCT - in country BCD Travel</t>
  </si>
  <si>
    <t>Served by BCD Travel Panama/BCD Travel Costrarica</t>
  </si>
  <si>
    <t xml:space="preserve">BCT - in country BCD Travel/Metropolitan Touring </t>
  </si>
  <si>
    <t>BCT - in country BCD Travel / Alcance Travel</t>
  </si>
  <si>
    <t>USD</t>
  </si>
  <si>
    <t>See dedicated pricing with govern fee</t>
  </si>
  <si>
    <t>AIR SERVICES</t>
  </si>
  <si>
    <t>Domestic Air</t>
  </si>
  <si>
    <t>NA</t>
  </si>
  <si>
    <t>Regional Air</t>
  </si>
  <si>
    <t>8,70/ 11</t>
  </si>
  <si>
    <t>International Air</t>
  </si>
  <si>
    <t>Refund Air</t>
  </si>
  <si>
    <t>As per air ticket</t>
  </si>
  <si>
    <t>As per ticket rule +15</t>
  </si>
  <si>
    <t>As per ticket + 10.00</t>
  </si>
  <si>
    <t xml:space="preserve">Air Ticket change/cancellation </t>
  </si>
  <si>
    <t>as per ticket</t>
  </si>
  <si>
    <t xml:space="preserve">as per ticket </t>
  </si>
  <si>
    <t>Air Ticket change/cancellation same day</t>
  </si>
  <si>
    <t>Free of charge before ticketing</t>
  </si>
  <si>
    <t>Free of Charge</t>
  </si>
  <si>
    <t>Free of charge before ticketing. As per AIR Ticket after ticketing</t>
  </si>
  <si>
    <t>Low-cost Carrier Air Domestic</t>
  </si>
  <si>
    <t>N/A</t>
  </si>
  <si>
    <t>Low-cost Carrier Air Regional</t>
  </si>
  <si>
    <t>Low-cost Carrier Air International</t>
  </si>
  <si>
    <t xml:space="preserve">Air Ancillaries </t>
  </si>
  <si>
    <t>TRAIN SERVICES</t>
  </si>
  <si>
    <t xml:space="preserve">Domestic Rail round trip </t>
  </si>
  <si>
    <t xml:space="preserve">N/A </t>
  </si>
  <si>
    <t>10% of total cost</t>
  </si>
  <si>
    <t>International Rail round trip</t>
  </si>
  <si>
    <t>Not available</t>
  </si>
  <si>
    <t>Where available 10% of total cost</t>
  </si>
  <si>
    <t>Refund Rail</t>
  </si>
  <si>
    <t>Free of charge</t>
  </si>
  <si>
    <t>As per rail fee</t>
  </si>
  <si>
    <t>HOTEL SERVICES</t>
  </si>
  <si>
    <t>Hotel (GDS)</t>
  </si>
  <si>
    <t>Hotel (Non GDS)</t>
  </si>
  <si>
    <t>30 - 80</t>
  </si>
  <si>
    <t xml:space="preserve">Hotel voucher payment </t>
  </si>
  <si>
    <t>10% of invoice value</t>
  </si>
  <si>
    <t>15% of total cost</t>
  </si>
  <si>
    <t>CAR &amp; GROUND TRANSPORTATION</t>
  </si>
  <si>
    <t>Car (GDS)</t>
  </si>
  <si>
    <t>Ground Transportation</t>
  </si>
  <si>
    <t>as per selling price</t>
  </si>
  <si>
    <t>Customized</t>
  </si>
  <si>
    <t>ONLINE Fulfilment Fees</t>
  </si>
  <si>
    <t>Touchless -  Air</t>
  </si>
  <si>
    <t>Touchless - Rail</t>
  </si>
  <si>
    <t>Touchless - Hotel</t>
  </si>
  <si>
    <t>Touchless - Car</t>
  </si>
  <si>
    <t>ADDITIONAL SERVICES</t>
  </si>
  <si>
    <t xml:space="preserve">VIP Airport Meet and Greet </t>
  </si>
  <si>
    <t>Monthly invoice</t>
  </si>
  <si>
    <t>Adhoc reports (3 hour in advance min)</t>
  </si>
  <si>
    <t>Complimentary</t>
  </si>
  <si>
    <t>300 x hour</t>
  </si>
  <si>
    <t>Subejt to complexity</t>
  </si>
  <si>
    <t xml:space="preserve">After Hour Services </t>
  </si>
  <si>
    <t>Ticket delivery N/A</t>
  </si>
  <si>
    <t>VIP Services</t>
  </si>
  <si>
    <t>50% Surcharge</t>
  </si>
  <si>
    <t>200 + surchage</t>
  </si>
  <si>
    <t xml:space="preserve">Visa Arrangements </t>
  </si>
  <si>
    <t>TOTAL VOLUME</t>
  </si>
  <si>
    <t>BCD</t>
  </si>
  <si>
    <t xml:space="preserve">TOTAL TRANSACTIONS </t>
  </si>
  <si>
    <t>wings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</si>
</sst>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1">
    <numFmt numFmtId="44" formatCode="_-&quot;€&quot;* #,##0.00_-;\-&quot;€&quot;* #,##0.00_-;_-&quot;€&quot;* &quot;-&quot;??_-;_-@_-"/>
    <numFmt numFmtId="43" formatCode="_-* #,##0.00_-;\-* #,##0.00_-;_-* &quot;-&quot;??_-;_-@_-"/>
    <numFmt numFmtId="164" formatCode="_-&quot;£&quot;* #,##0.00_-;\-&quot;£&quot;* #,##0.00_-;_-&quot;£&quot;* &quot;-&quot;??_-;_-@_-"/>
    <numFmt numFmtId="165" formatCode="_-* #,##0.00\ &quot;€&quot;_-;\-* #,##0.00\ &quot;€&quot;_-;_-* &quot;-&quot;??\ &quot;€&quot;_-;_-@_-"/>
    <numFmt numFmtId="166" formatCode="_-[$€-2]\ * #,##0.00_-;\-[$€-2]\ * #,##0.00_-;_-[$€-2]\ * &quot;-&quot;??_-;_-@_-"/>
    <numFmt numFmtId="167" formatCode="_-* #,##0_-;\-* #,##0_-;_-* &quot;-&quot;??_-;_-@_-"/>
    <numFmt numFmtId="168" formatCode="_-[$€-2]\ * #,##0_-;\-[$€-2]\ * #,##0_-;_-[$€-2]\ * &quot;-&quot;??_-;_-@_-"/>
    <numFmt numFmtId="169" formatCode="0.0%"/>
    <numFmt numFmtId="170" formatCode="#,##0\ &quot;€&quot;"/>
    <numFmt numFmtId="171" formatCode="[$$-409]#,##0"/>
    <numFmt numFmtId="172" formatCode="_-[$$-409]* #,##0.00_ ;_-[$$-409]* \-#,##0.00\ ;_-[$$-409]* &quot;-&quot;??_ ;_-@_ "/>
    <numFmt numFmtId="173" formatCode="_-* #,##0.00\ [$€-410]_-;\-* #,##0.00\ [$€-410]_-;_-* &quot;-&quot;??\ [$€-410]_-;_-@_-"/>
    <numFmt numFmtId="174" formatCode="_ * #,##0.00_ ;_ * \-#,##0.00_ ;_ * &quot;-&quot;??_ ;_ @_ "/>
    <numFmt numFmtId="175" formatCode="#,##0.0"/>
    <numFmt numFmtId="176" formatCode="_ * #,##0_ ;_ * \-#,##0_ ;_ * &quot;-&quot;??_ ;_ @_ "/>
    <numFmt numFmtId="177" formatCode="[$USD]\ #,##0.00;\-[$USD]\ #,##0.00"/>
    <numFmt numFmtId="178" formatCode="_-* #,##0.00\ _€_-;\-* #,##0.00\ _€_-;_-* &quot;-&quot;??\ _€_-;_-@_-"/>
    <numFmt numFmtId="179" formatCode="_-[$$-409]* #,##0_ ;_-[$$-409]* \-#,##0\ ;_-[$$-409]* &quot;-&quot;??_ ;_-@_ "/>
    <numFmt numFmtId="180" formatCode="_(* #,##0.00_);_(* \(#,##0.00\);_(* &quot;-&quot;??_);_(@_)"/>
    <numFmt numFmtId="181" formatCode="0.0000000000000%"/>
    <numFmt numFmtId="182" formatCode="0.000000%"/>
  </numFmts>
  <fonts count="64">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20"/>
      <color rgb="FF000000"/>
      <name val="Calibri"/>
      <family val="2"/>
    </font>
    <font>
      <sz val="12"/>
      <name val="Calibri"/>
      <family val="2"/>
      <scheme val="minor"/>
    </font>
    <font>
      <sz val="14"/>
      <color theme="0"/>
      <name val="Calibri"/>
      <family val="2"/>
      <scheme val="minor"/>
    </font>
    <font>
      <sz val="14"/>
      <color theme="1"/>
      <name val="Calibri"/>
      <family val="2"/>
      <scheme val="minor"/>
    </font>
    <font>
      <b/>
      <sz val="14"/>
      <color theme="0"/>
      <name val="Calibri"/>
      <family val="2"/>
    </font>
    <font>
      <sz val="10"/>
      <name val="Arial"/>
      <family val="2"/>
    </font>
    <font>
      <sz val="11"/>
      <color theme="1"/>
      <name val="Calibri"/>
      <family val="2"/>
    </font>
    <font>
      <b/>
      <i/>
      <sz val="11"/>
      <color theme="1"/>
      <name val="Calibri"/>
      <family val="2"/>
      <scheme val="minor"/>
    </font>
    <font>
      <sz val="14"/>
      <color theme="1"/>
      <name val="Calibri Light"/>
      <family val="2"/>
      <scheme val="major"/>
    </font>
    <font>
      <b/>
      <sz val="11"/>
      <color rgb="FF395697"/>
      <name val="Calibri"/>
      <family val="2"/>
      <scheme val="minor"/>
    </font>
    <font>
      <sz val="11"/>
      <color rgb="FFC00000"/>
      <name val="Calibri"/>
      <family val="2"/>
      <scheme val="minor"/>
    </font>
    <font>
      <b/>
      <u/>
      <sz val="12"/>
      <color theme="0"/>
      <name val="Calibri"/>
      <family val="2"/>
      <scheme val="minor"/>
    </font>
    <font>
      <b/>
      <sz val="12"/>
      <color theme="0"/>
      <name val="Calibri"/>
      <family val="2"/>
      <scheme val="minor"/>
    </font>
    <font>
      <sz val="12"/>
      <color theme="1"/>
      <name val="Calibri"/>
      <family val="2"/>
      <scheme val="minor"/>
    </font>
    <font>
      <b/>
      <sz val="12"/>
      <color theme="1"/>
      <name val="Calibri"/>
      <family val="2"/>
      <scheme val="minor"/>
    </font>
    <font>
      <sz val="11"/>
      <color theme="2" tint="-0.249977111117893"/>
      <name val="Calibri"/>
      <family val="2"/>
      <scheme val="minor"/>
    </font>
    <font>
      <b/>
      <sz val="11"/>
      <name val="Calibri"/>
      <family val="2"/>
      <scheme val="minor"/>
    </font>
    <font>
      <b/>
      <sz val="11"/>
      <color theme="2" tint="-0.249977111117893"/>
      <name val="Calibri"/>
      <family val="2"/>
      <scheme val="minor"/>
    </font>
    <font>
      <sz val="11"/>
      <color theme="2" tint="-0.749992370372631"/>
      <name val="Calibri"/>
      <family val="2"/>
      <scheme val="minor"/>
    </font>
    <font>
      <b/>
      <u/>
      <sz val="11"/>
      <color theme="1"/>
      <name val="Calibri"/>
      <family val="2"/>
      <scheme val="minor"/>
    </font>
    <font>
      <sz val="11"/>
      <color rgb="FFFFFFFF"/>
      <name val="Calibri"/>
      <family val="2"/>
    </font>
    <font>
      <b/>
      <sz val="11"/>
      <color rgb="FFFFFFFF"/>
      <name val="Calibri"/>
      <family val="2"/>
    </font>
    <font>
      <b/>
      <sz val="11"/>
      <color theme="2" tint="-0.89999084444715716"/>
      <name val="Calibri"/>
      <family val="2"/>
    </font>
    <font>
      <sz val="11"/>
      <color rgb="FF000000"/>
      <name val="Calibri"/>
      <family val="2"/>
    </font>
    <font>
      <b/>
      <sz val="11"/>
      <color rgb="FF000000"/>
      <name val="Calibri"/>
      <family val="2"/>
    </font>
    <font>
      <sz val="11"/>
      <name val="Calibri"/>
      <family val="2"/>
      <scheme val="minor"/>
    </font>
    <font>
      <b/>
      <sz val="9"/>
      <color indexed="81"/>
      <name val="Tahoma"/>
      <family val="2"/>
    </font>
    <font>
      <b/>
      <sz val="14"/>
      <color theme="1"/>
      <name val="Calibri"/>
      <family val="2"/>
    </font>
    <font>
      <b/>
      <sz val="22"/>
      <color theme="0"/>
      <name val="Calibri"/>
      <family val="2"/>
    </font>
    <font>
      <sz val="11"/>
      <color theme="1"/>
      <name val="Calibri Light"/>
      <family val="2"/>
      <scheme val="major"/>
    </font>
    <font>
      <b/>
      <u/>
      <sz val="14"/>
      <color theme="1"/>
      <name val="Calibri Light"/>
      <family val="2"/>
      <scheme val="major"/>
    </font>
    <font>
      <b/>
      <sz val="10"/>
      <color theme="0"/>
      <name val="Calibri"/>
      <family val="2"/>
      <scheme val="minor"/>
    </font>
    <font>
      <b/>
      <sz val="16"/>
      <color theme="1"/>
      <name val="Calibri"/>
      <family val="2"/>
      <scheme val="minor"/>
    </font>
    <font>
      <b/>
      <u/>
      <sz val="16"/>
      <color theme="1"/>
      <name val="Calibri"/>
      <family val="2"/>
      <scheme val="minor"/>
    </font>
    <font>
      <i/>
      <sz val="11"/>
      <color theme="0" tint="-0.499984740745262"/>
      <name val="Calibri"/>
      <family val="2"/>
      <scheme val="minor"/>
    </font>
    <font>
      <b/>
      <sz val="11"/>
      <color theme="1" tint="0.34998626667073579"/>
      <name val="Calibri"/>
      <family val="2"/>
      <scheme val="minor"/>
    </font>
    <font>
      <b/>
      <sz val="11"/>
      <color indexed="9"/>
      <name val="Calibri"/>
      <family val="2"/>
      <scheme val="minor"/>
    </font>
    <font>
      <sz val="11"/>
      <color indexed="9"/>
      <name val="Calibri"/>
      <family val="2"/>
      <scheme val="minor"/>
    </font>
    <font>
      <sz val="9"/>
      <color theme="0"/>
      <name val="Calibri"/>
      <family val="2"/>
      <scheme val="minor"/>
    </font>
    <font>
      <b/>
      <u/>
      <sz val="11"/>
      <color theme="0"/>
      <name val="Calibri"/>
      <family val="2"/>
    </font>
    <font>
      <sz val="11"/>
      <color theme="1" tint="0.34998626667073579"/>
      <name val="Calibri Light"/>
      <family val="2"/>
    </font>
    <font>
      <sz val="11"/>
      <color theme="1" tint="0.34998626667073579"/>
      <name val="Calibri"/>
      <family val="2"/>
      <scheme val="minor"/>
    </font>
    <font>
      <b/>
      <sz val="11"/>
      <color theme="0"/>
      <name val="Calibri"/>
      <family val="2"/>
    </font>
    <font>
      <sz val="11"/>
      <color rgb="FF000000"/>
      <name val="Calibri"/>
      <family val="2"/>
      <scheme val="minor"/>
    </font>
    <font>
      <sz val="12"/>
      <color rgb="FF000000"/>
      <name val="Calibri"/>
      <family val="2"/>
      <scheme val="minor"/>
    </font>
    <font>
      <sz val="10"/>
      <color theme="1" tint="0.34998626667073579"/>
      <name val="Calibri"/>
      <family val="2"/>
      <scheme val="minor"/>
    </font>
    <font>
      <b/>
      <sz val="10"/>
      <color theme="1" tint="0.34998626667073579"/>
      <name val="Calibri"/>
      <family val="2"/>
      <scheme val="minor"/>
    </font>
    <font>
      <b/>
      <sz val="11"/>
      <color theme="1" tint="0.34998626667073579"/>
      <name val="Calibri Light"/>
      <family val="2"/>
    </font>
    <font>
      <b/>
      <sz val="10"/>
      <name val="Calibri"/>
      <family val="2"/>
      <scheme val="minor"/>
    </font>
    <font>
      <b/>
      <sz val="10"/>
      <color theme="1"/>
      <name val="Calibri"/>
      <family val="2"/>
      <scheme val="minor"/>
    </font>
    <font>
      <b/>
      <sz val="12"/>
      <color theme="1" tint="0.34998626667073579"/>
      <name val="Calibri"/>
      <family val="2"/>
      <scheme val="minor"/>
    </font>
    <font>
      <sz val="10"/>
      <name val="Calibri"/>
      <family val="2"/>
      <scheme val="minor"/>
    </font>
    <font>
      <sz val="10"/>
      <color theme="1"/>
      <name val="Calibri"/>
      <family val="2"/>
      <scheme val="minor"/>
    </font>
    <font>
      <b/>
      <sz val="12"/>
      <color rgb="FF000000"/>
      <name val="Calibri"/>
      <family val="2"/>
      <scheme val="minor"/>
    </font>
    <font>
      <b/>
      <u/>
      <sz val="12"/>
      <color rgb="FF000000"/>
      <name val="Calibri"/>
      <family val="2"/>
      <scheme val="minor"/>
    </font>
    <font>
      <b/>
      <sz val="12"/>
      <color rgb="FF3399FF"/>
      <name val="Calibri"/>
      <family val="2"/>
      <scheme val="minor"/>
    </font>
    <font>
      <b/>
      <sz val="12"/>
      <color rgb="FFED7D31"/>
      <name val="Calibri"/>
      <family val="2"/>
      <scheme val="minor"/>
    </font>
    <font>
      <u/>
      <sz val="12"/>
      <color rgb="FF000000"/>
      <name val="Calibri"/>
      <family val="2"/>
      <scheme val="minor"/>
    </font>
    <font>
      <b/>
      <sz val="12"/>
      <name val="Calibri"/>
      <family val="2"/>
      <scheme val="minor"/>
    </font>
  </fonts>
  <fills count="38">
    <fill>
      <patternFill patternType="none"/>
    </fill>
    <fill>
      <patternFill patternType="gray125"/>
    </fill>
    <fill>
      <patternFill patternType="solid">
        <fgColor rgb="FF004494"/>
        <bgColor indexed="64"/>
      </patternFill>
    </fill>
    <fill>
      <patternFill patternType="solid">
        <fgColor theme="1"/>
        <bgColor indexed="64"/>
      </patternFill>
    </fill>
    <fill>
      <patternFill patternType="solid">
        <fgColor rgb="FFEAEEF1"/>
        <bgColor indexed="64"/>
      </patternFill>
    </fill>
    <fill>
      <patternFill patternType="solid">
        <fgColor rgb="FFFFD500"/>
        <bgColor indexed="64"/>
      </patternFill>
    </fill>
    <fill>
      <patternFill patternType="solid">
        <fgColor theme="0"/>
        <bgColor indexed="64"/>
      </patternFill>
    </fill>
    <fill>
      <patternFill patternType="solid">
        <fgColor rgb="FF00B0F0"/>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rgb="FF23283E"/>
        <bgColor indexed="64"/>
      </patternFill>
    </fill>
    <fill>
      <patternFill patternType="solid">
        <fgColor rgb="FFFFEFA1"/>
        <bgColor indexed="64"/>
      </patternFill>
    </fill>
    <fill>
      <patternFill patternType="solid">
        <fgColor theme="4" tint="0.59999389629810485"/>
        <bgColor indexed="64"/>
      </patternFill>
    </fill>
    <fill>
      <patternFill patternType="solid">
        <fgColor rgb="FF0E2841"/>
        <bgColor rgb="FF000000"/>
      </patternFill>
    </fill>
    <fill>
      <patternFill patternType="solid">
        <fgColor rgb="FF004494"/>
        <bgColor rgb="FF000000"/>
      </patternFill>
    </fill>
    <fill>
      <patternFill patternType="solid">
        <fgColor rgb="FFFFD500"/>
        <bgColor rgb="FF000000"/>
      </patternFill>
    </fill>
    <fill>
      <patternFill patternType="solid">
        <fgColor rgb="FFFFFFFF"/>
        <bgColor rgb="FF000000"/>
      </patternFill>
    </fill>
    <fill>
      <patternFill patternType="solid">
        <fgColor theme="2"/>
        <bgColor indexed="64"/>
      </patternFill>
    </fill>
    <fill>
      <patternFill patternType="solid">
        <fgColor theme="2"/>
        <bgColor rgb="FF000000"/>
      </patternFill>
    </fill>
    <fill>
      <patternFill patternType="solid">
        <fgColor rgb="FF0069B4"/>
        <bgColor rgb="FF000000"/>
      </patternFill>
    </fill>
    <fill>
      <patternFill patternType="solid">
        <fgColor rgb="FF23283E"/>
        <bgColor rgb="FF000000"/>
      </patternFill>
    </fill>
    <fill>
      <patternFill patternType="solid">
        <fgColor rgb="FFFFC000"/>
        <bgColor indexed="64"/>
      </patternFill>
    </fill>
    <fill>
      <patternFill patternType="solid">
        <fgColor theme="4" tint="0.39997558519241921"/>
        <bgColor indexed="64"/>
      </patternFill>
    </fill>
    <fill>
      <patternFill patternType="solid">
        <fgColor rgb="FF395697"/>
        <bgColor indexed="64"/>
      </patternFill>
    </fill>
    <fill>
      <patternFill patternType="solid">
        <fgColor rgb="FF63ADF2"/>
        <bgColor indexed="64"/>
      </patternFill>
    </fill>
    <fill>
      <patternFill patternType="solid">
        <fgColor rgb="FF5FD3DF"/>
        <bgColor indexed="64"/>
      </patternFill>
    </fill>
    <fill>
      <patternFill patternType="solid">
        <fgColor rgb="FF2B9684"/>
        <bgColor indexed="64"/>
      </patternFill>
    </fill>
    <fill>
      <patternFill patternType="solid">
        <fgColor rgb="FF5D7181"/>
        <bgColor indexed="64"/>
      </patternFill>
    </fill>
    <fill>
      <patternFill patternType="solid">
        <fgColor rgb="FFAEA290"/>
        <bgColor indexed="64"/>
      </patternFill>
    </fill>
    <fill>
      <patternFill patternType="solid">
        <fgColor theme="3"/>
        <bgColor indexed="64"/>
      </patternFill>
    </fill>
    <fill>
      <patternFill patternType="solid">
        <fgColor rgb="FFD5DDE3"/>
        <bgColor indexed="64"/>
      </patternFill>
    </fill>
    <fill>
      <patternFill patternType="solid">
        <fgColor rgb="FFEC0E0E"/>
        <bgColor indexed="64"/>
      </patternFill>
    </fill>
    <fill>
      <patternFill patternType="solid">
        <fgColor theme="4" tint="-0.249977111117893"/>
        <bgColor indexed="64"/>
      </patternFill>
    </fill>
    <fill>
      <patternFill patternType="solid">
        <fgColor rgb="FFFFFF00"/>
        <bgColor indexed="64"/>
      </patternFill>
    </fill>
    <fill>
      <patternFill patternType="solid">
        <fgColor theme="1" tint="0.499984740745262"/>
        <bgColor indexed="64"/>
      </patternFill>
    </fill>
    <fill>
      <patternFill patternType="solid">
        <fgColor theme="5"/>
        <bgColor indexed="64"/>
      </patternFill>
    </fill>
    <fill>
      <patternFill patternType="solid">
        <fgColor theme="7"/>
        <bgColor indexed="64"/>
      </patternFill>
    </fill>
    <fill>
      <patternFill patternType="solid">
        <fgColor theme="3" tint="0.39997558519241921"/>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right/>
      <top/>
      <bottom style="dotted">
        <color auto="1"/>
      </bottom>
      <diagonal/>
    </border>
    <border>
      <left style="thin">
        <color theme="0"/>
      </left>
      <right style="thin">
        <color theme="0"/>
      </right>
      <top style="thin">
        <color theme="0"/>
      </top>
      <bottom/>
      <diagonal/>
    </border>
    <border>
      <left style="thin">
        <color theme="0"/>
      </left>
      <right style="thin">
        <color theme="0"/>
      </right>
      <top style="thin">
        <color theme="0" tint="-0.34998626667073579"/>
      </top>
      <bottom/>
      <diagonal/>
    </border>
    <border>
      <left style="thin">
        <color theme="0"/>
      </left>
      <right/>
      <top style="thin">
        <color theme="0" tint="-0.34998626667073579"/>
      </top>
      <bottom/>
      <diagonal/>
    </border>
    <border>
      <left/>
      <right style="thin">
        <color theme="0"/>
      </right>
      <top style="thin">
        <color theme="0"/>
      </top>
      <bottom/>
      <diagonal/>
    </border>
    <border>
      <left style="thin">
        <color theme="0"/>
      </left>
      <right style="thin">
        <color theme="0" tint="-0.34998626667073579"/>
      </right>
      <top style="thin">
        <color theme="0" tint="-0.34998626667073579"/>
      </top>
      <bottom/>
      <diagonal/>
    </border>
    <border>
      <left style="thin">
        <color theme="0"/>
      </left>
      <right/>
      <top style="thin">
        <color theme="0"/>
      </top>
      <bottom/>
      <diagonal/>
    </border>
    <border>
      <left style="thin">
        <color theme="0"/>
      </left>
      <right style="thin">
        <color theme="0"/>
      </right>
      <top/>
      <bottom/>
      <diagonal/>
    </border>
    <border>
      <left/>
      <right style="thin">
        <color theme="0"/>
      </right>
      <top/>
      <bottom/>
      <diagonal/>
    </border>
    <border>
      <left style="thin">
        <color theme="0"/>
      </left>
      <right style="thin">
        <color theme="0" tint="-0.34998626667073579"/>
      </right>
      <top/>
      <bottom/>
      <diagonal/>
    </border>
    <border>
      <left style="thin">
        <color theme="0"/>
      </left>
      <right/>
      <top/>
      <bottom/>
      <diagonal/>
    </border>
    <border>
      <left style="thin">
        <color theme="0"/>
      </left>
      <right style="thin">
        <color theme="0"/>
      </right>
      <top/>
      <bottom style="thin">
        <color theme="0"/>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style="thin">
        <color theme="0" tint="-0.14999847407452621"/>
      </bottom>
      <diagonal/>
    </border>
    <border>
      <left style="thin">
        <color theme="0" tint="-0.249977111117893"/>
      </left>
      <right style="thin">
        <color theme="0" tint="-0.249977111117893"/>
      </right>
      <top/>
      <bottom style="thin">
        <color theme="0" tint="-0.249977111117893"/>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s>
  <cellStyleXfs count="10">
    <xf numFmtId="0" fontId="0" fillId="0" borderId="0"/>
    <xf numFmtId="43"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0" fontId="10" fillId="0" borderId="0"/>
    <xf numFmtId="0" fontId="1" fillId="0" borderId="0"/>
    <xf numFmtId="0" fontId="10" fillId="0" borderId="0"/>
    <xf numFmtId="165" fontId="1" fillId="0" borderId="0" applyFont="0" applyFill="0" applyBorder="0" applyAlignment="0" applyProtection="0"/>
    <xf numFmtId="174" fontId="1" fillId="0" borderId="0" applyFont="0" applyFill="0" applyBorder="0" applyAlignment="0" applyProtection="0"/>
    <xf numFmtId="43" fontId="10" fillId="0" borderId="0" applyFont="0" applyFill="0" applyBorder="0" applyAlignment="0" applyProtection="0"/>
  </cellStyleXfs>
  <cellXfs count="398">
    <xf numFmtId="0" fontId="0" fillId="0" borderId="0" xfId="0"/>
    <xf numFmtId="0" fontId="5" fillId="0" borderId="0" xfId="0" applyFont="1" applyAlignment="1">
      <alignment vertical="center"/>
    </xf>
    <xf numFmtId="0" fontId="4" fillId="0" borderId="0" xfId="0" applyFont="1" applyAlignment="1">
      <alignment vertical="center"/>
    </xf>
    <xf numFmtId="0" fontId="0" fillId="0" borderId="0" xfId="0" applyAlignment="1">
      <alignment vertical="center"/>
    </xf>
    <xf numFmtId="166" fontId="0" fillId="0" borderId="0" xfId="0" applyNumberFormat="1" applyAlignment="1">
      <alignment vertical="center"/>
    </xf>
    <xf numFmtId="167" fontId="0" fillId="0" borderId="0" xfId="1" applyNumberFormat="1" applyFont="1" applyAlignment="1">
      <alignment vertical="center"/>
    </xf>
    <xf numFmtId="167" fontId="2" fillId="2" borderId="1" xfId="1" applyNumberFormat="1" applyFont="1" applyFill="1" applyBorder="1" applyAlignment="1">
      <alignment vertical="center" wrapText="1"/>
    </xf>
    <xf numFmtId="168" fontId="0" fillId="0" borderId="1" xfId="1" applyNumberFormat="1" applyFont="1" applyBorder="1" applyAlignment="1">
      <alignment vertical="center"/>
    </xf>
    <xf numFmtId="167" fontId="2" fillId="2" borderId="1" xfId="1" applyNumberFormat="1" applyFont="1" applyFill="1" applyBorder="1" applyAlignment="1">
      <alignment vertical="center"/>
    </xf>
    <xf numFmtId="0" fontId="7" fillId="0" borderId="0" xfId="0" applyFont="1" applyAlignment="1">
      <alignment vertical="center"/>
    </xf>
    <xf numFmtId="0" fontId="8" fillId="0" borderId="0" xfId="0" applyFont="1" applyAlignment="1">
      <alignment vertical="center"/>
    </xf>
    <xf numFmtId="166" fontId="8" fillId="0" borderId="0" xfId="0" applyNumberFormat="1" applyFont="1" applyAlignment="1">
      <alignment vertical="center"/>
    </xf>
    <xf numFmtId="0" fontId="0" fillId="0" borderId="6" xfId="0" applyBorder="1" applyAlignment="1">
      <alignment vertical="center"/>
    </xf>
    <xf numFmtId="0" fontId="1" fillId="6" borderId="1" xfId="5" applyFill="1" applyBorder="1" applyAlignment="1">
      <alignment horizontal="left" vertical="center" wrapText="1"/>
    </xf>
    <xf numFmtId="0" fontId="1" fillId="6" borderId="1" xfId="5" applyFill="1" applyBorder="1" applyAlignment="1">
      <alignment horizontal="left" vertical="top" wrapText="1"/>
    </xf>
    <xf numFmtId="0" fontId="11" fillId="0" borderId="6" xfId="0" applyFont="1" applyBorder="1" applyAlignment="1">
      <alignment vertical="center"/>
    </xf>
    <xf numFmtId="0" fontId="0" fillId="0" borderId="1" xfId="0" applyBorder="1" applyAlignment="1">
      <alignment vertical="center"/>
    </xf>
    <xf numFmtId="167" fontId="0" fillId="0" borderId="1" xfId="1" applyNumberFormat="1" applyFont="1" applyFill="1" applyBorder="1" applyAlignment="1">
      <alignment vertical="center"/>
    </xf>
    <xf numFmtId="0" fontId="0" fillId="0" borderId="4" xfId="0" applyBorder="1" applyAlignment="1">
      <alignment vertical="center"/>
    </xf>
    <xf numFmtId="168" fontId="0" fillId="0" borderId="1" xfId="1" applyNumberFormat="1" applyFont="1" applyFill="1" applyBorder="1" applyAlignment="1">
      <alignment vertical="center"/>
    </xf>
    <xf numFmtId="0" fontId="3" fillId="0" borderId="0" xfId="0" applyFont="1" applyAlignment="1">
      <alignment vertical="center"/>
    </xf>
    <xf numFmtId="166" fontId="3" fillId="0" borderId="0" xfId="0" applyNumberFormat="1" applyFont="1" applyAlignment="1">
      <alignment horizontal="center" vertical="center"/>
    </xf>
    <xf numFmtId="167" fontId="0" fillId="0" borderId="0" xfId="1" applyNumberFormat="1" applyFont="1" applyBorder="1" applyAlignment="1">
      <alignment vertical="center"/>
    </xf>
    <xf numFmtId="0" fontId="4" fillId="3" borderId="1" xfId="0" applyFont="1" applyFill="1" applyBorder="1" applyAlignment="1">
      <alignment vertical="center" wrapText="1"/>
    </xf>
    <xf numFmtId="0" fontId="4" fillId="10" borderId="1" xfId="0" applyFont="1" applyFill="1" applyBorder="1" applyAlignment="1">
      <alignment vertical="center" wrapText="1"/>
    </xf>
    <xf numFmtId="0" fontId="0" fillId="0" borderId="0" xfId="0" applyAlignment="1">
      <alignment horizontal="center" vertical="center"/>
    </xf>
    <xf numFmtId="0" fontId="0" fillId="0" borderId="0" xfId="0" applyAlignment="1">
      <alignment horizontal="center" vertical="center" wrapText="1"/>
    </xf>
    <xf numFmtId="0" fontId="13" fillId="0" borderId="0" xfId="0" quotePrefix="1" applyFont="1" applyAlignment="1">
      <alignment horizontal="center" vertical="center"/>
    </xf>
    <xf numFmtId="170" fontId="0" fillId="0" borderId="0" xfId="0" applyNumberFormat="1" applyAlignment="1">
      <alignment horizontal="center" vertical="center"/>
    </xf>
    <xf numFmtId="3" fontId="0" fillId="0" borderId="0" xfId="0" applyNumberFormat="1" applyAlignment="1">
      <alignment horizontal="center" vertical="center"/>
    </xf>
    <xf numFmtId="0" fontId="15" fillId="0" borderId="0" xfId="0" applyFont="1" applyAlignment="1">
      <alignment vertical="center"/>
    </xf>
    <xf numFmtId="0" fontId="16" fillId="2" borderId="0" xfId="0" applyFont="1" applyFill="1" applyAlignment="1">
      <alignment vertical="center"/>
    </xf>
    <xf numFmtId="0" fontId="17" fillId="2" borderId="0" xfId="0" applyFont="1" applyFill="1" applyAlignment="1">
      <alignment horizontal="right" vertical="center"/>
    </xf>
    <xf numFmtId="0" fontId="17" fillId="2" borderId="14" xfId="0" applyFont="1" applyFill="1" applyBorder="1" applyAlignment="1">
      <alignment horizontal="center" vertical="center"/>
    </xf>
    <xf numFmtId="0" fontId="18" fillId="0" borderId="0" xfId="0" applyFont="1"/>
    <xf numFmtId="0" fontId="19" fillId="12" borderId="9" xfId="0" applyFont="1" applyFill="1" applyBorder="1"/>
    <xf numFmtId="3" fontId="18" fillId="12" borderId="10" xfId="0" applyNumberFormat="1" applyFont="1" applyFill="1" applyBorder="1" applyAlignment="1">
      <alignment horizontal="right"/>
    </xf>
    <xf numFmtId="3" fontId="19" fillId="5" borderId="14" xfId="0" applyNumberFormat="1" applyFont="1" applyFill="1" applyBorder="1" applyAlignment="1">
      <alignment horizontal="right"/>
    </xf>
    <xf numFmtId="0" fontId="19" fillId="12" borderId="12" xfId="0" applyFont="1" applyFill="1" applyBorder="1"/>
    <xf numFmtId="168" fontId="18" fillId="12" borderId="13" xfId="0" applyNumberFormat="1" applyFont="1" applyFill="1" applyBorder="1" applyAlignment="1">
      <alignment horizontal="right"/>
    </xf>
    <xf numFmtId="168" fontId="19" fillId="5" borderId="15" xfId="2" applyNumberFormat="1" applyFont="1" applyFill="1" applyBorder="1" applyAlignment="1">
      <alignment horizontal="right"/>
    </xf>
    <xf numFmtId="0" fontId="3" fillId="9" borderId="11" xfId="0" applyFont="1" applyFill="1" applyBorder="1"/>
    <xf numFmtId="168" fontId="0" fillId="9" borderId="0" xfId="0" applyNumberFormat="1" applyFill="1" applyAlignment="1">
      <alignment horizontal="right"/>
    </xf>
    <xf numFmtId="168" fontId="3" fillId="0" borderId="16" xfId="2" applyNumberFormat="1" applyFont="1" applyBorder="1" applyAlignment="1">
      <alignment horizontal="right"/>
    </xf>
    <xf numFmtId="167" fontId="0" fillId="9" borderId="0" xfId="1" applyNumberFormat="1" applyFont="1" applyFill="1" applyBorder="1" applyAlignment="1">
      <alignment horizontal="right"/>
    </xf>
    <xf numFmtId="167" fontId="3" fillId="0" borderId="16" xfId="1" applyNumberFormat="1" applyFont="1" applyBorder="1" applyAlignment="1">
      <alignment horizontal="right"/>
    </xf>
    <xf numFmtId="168" fontId="0" fillId="9" borderId="0" xfId="1" applyNumberFormat="1" applyFont="1" applyFill="1" applyBorder="1" applyAlignment="1">
      <alignment horizontal="right"/>
    </xf>
    <xf numFmtId="167" fontId="0" fillId="9" borderId="0" xfId="1" applyNumberFormat="1" applyFont="1" applyFill="1" applyBorder="1"/>
    <xf numFmtId="168" fontId="0" fillId="9" borderId="0" xfId="0" applyNumberFormat="1" applyFill="1"/>
    <xf numFmtId="167" fontId="20" fillId="9" borderId="0" xfId="1" applyNumberFormat="1" applyFont="1" applyFill="1" applyBorder="1" applyAlignment="1">
      <alignment horizontal="right"/>
    </xf>
    <xf numFmtId="167" fontId="21" fillId="0" borderId="16" xfId="1" applyNumberFormat="1" applyFont="1" applyBorder="1" applyAlignment="1">
      <alignment horizontal="right"/>
    </xf>
    <xf numFmtId="168" fontId="20" fillId="9" borderId="0" xfId="1" applyNumberFormat="1" applyFont="1" applyFill="1" applyBorder="1" applyAlignment="1">
      <alignment horizontal="right"/>
    </xf>
    <xf numFmtId="168" fontId="21" fillId="0" borderId="16" xfId="2" applyNumberFormat="1" applyFont="1" applyBorder="1" applyAlignment="1">
      <alignment horizontal="right"/>
    </xf>
    <xf numFmtId="0" fontId="3" fillId="9" borderId="12" xfId="0" applyFont="1" applyFill="1" applyBorder="1"/>
    <xf numFmtId="168" fontId="20" fillId="9" borderId="13" xfId="1" applyNumberFormat="1" applyFont="1" applyFill="1" applyBorder="1" applyAlignment="1">
      <alignment horizontal="right"/>
    </xf>
    <xf numFmtId="168" fontId="21" fillId="0" borderId="15" xfId="2" applyNumberFormat="1" applyFont="1" applyBorder="1" applyAlignment="1">
      <alignment horizontal="right"/>
    </xf>
    <xf numFmtId="0" fontId="3" fillId="0" borderId="0" xfId="0" applyFont="1"/>
    <xf numFmtId="168" fontId="20" fillId="0" borderId="0" xfId="1" applyNumberFormat="1" applyFont="1" applyAlignment="1">
      <alignment horizontal="right"/>
    </xf>
    <xf numFmtId="168" fontId="22" fillId="0" borderId="0" xfId="2" applyNumberFormat="1" applyFont="1" applyAlignment="1">
      <alignment horizontal="right"/>
    </xf>
    <xf numFmtId="0" fontId="2" fillId="2" borderId="1" xfId="0" applyFont="1" applyFill="1" applyBorder="1" applyAlignment="1">
      <alignment vertical="center"/>
    </xf>
    <xf numFmtId="9" fontId="0" fillId="0" borderId="1" xfId="3" applyFont="1" applyBorder="1" applyAlignment="1">
      <alignment horizontal="center" vertical="center"/>
    </xf>
    <xf numFmtId="168" fontId="23" fillId="0" borderId="0" xfId="1" applyNumberFormat="1" applyFont="1" applyAlignment="1">
      <alignment horizontal="left"/>
    </xf>
    <xf numFmtId="0" fontId="24" fillId="0" borderId="0" xfId="0" applyFont="1"/>
    <xf numFmtId="0" fontId="0" fillId="0" borderId="0" xfId="0" applyAlignment="1">
      <alignment horizontal="center"/>
    </xf>
    <xf numFmtId="0" fontId="25" fillId="13" borderId="3" xfId="0" applyFont="1" applyFill="1" applyBorder="1" applyAlignment="1">
      <alignment vertical="center" wrapText="1"/>
    </xf>
    <xf numFmtId="0" fontId="25" fillId="13" borderId="3" xfId="0" applyFont="1" applyFill="1" applyBorder="1" applyAlignment="1">
      <alignment horizontal="center" vertical="center" wrapText="1"/>
    </xf>
    <xf numFmtId="0" fontId="26" fillId="14" borderId="1" xfId="4" applyFont="1" applyFill="1" applyBorder="1" applyAlignment="1">
      <alignment horizontal="center" vertical="center" wrapText="1"/>
    </xf>
    <xf numFmtId="0" fontId="26" fillId="14" borderId="1" xfId="4" applyFont="1" applyFill="1" applyBorder="1" applyAlignment="1">
      <alignment vertical="center" wrapText="1"/>
    </xf>
    <xf numFmtId="0" fontId="27" fillId="15" borderId="1" xfId="0" applyFont="1" applyFill="1" applyBorder="1" applyAlignment="1">
      <alignment horizontal="center" vertical="center" wrapText="1"/>
    </xf>
    <xf numFmtId="0" fontId="27" fillId="15" borderId="1" xfId="0" applyFont="1" applyFill="1" applyBorder="1" applyAlignment="1">
      <alignment horizontal="left" vertical="center" wrapText="1"/>
    </xf>
    <xf numFmtId="9" fontId="28" fillId="16" borderId="1" xfId="5" applyNumberFormat="1" applyFont="1" applyFill="1" applyBorder="1" applyAlignment="1">
      <alignment horizontal="center" vertical="top" wrapText="1"/>
    </xf>
    <xf numFmtId="167" fontId="28" fillId="16" borderId="6" xfId="1" applyNumberFormat="1" applyFont="1" applyFill="1" applyBorder="1" applyAlignment="1">
      <alignment horizontal="center" vertical="top" wrapText="1"/>
    </xf>
    <xf numFmtId="0" fontId="28" fillId="16" borderId="6" xfId="5" applyFont="1" applyFill="1" applyBorder="1" applyAlignment="1">
      <alignment horizontal="left" vertical="top" wrapText="1"/>
    </xf>
    <xf numFmtId="0" fontId="28" fillId="16" borderId="1" xfId="5" applyFont="1" applyFill="1" applyBorder="1" applyAlignment="1">
      <alignment horizontal="left" vertical="top" wrapText="1"/>
    </xf>
    <xf numFmtId="167" fontId="28" fillId="16" borderId="1" xfId="1" applyNumberFormat="1" applyFont="1" applyFill="1" applyBorder="1" applyAlignment="1">
      <alignment horizontal="right" vertical="center" wrapText="1"/>
    </xf>
    <xf numFmtId="167" fontId="28" fillId="16" borderId="1" xfId="1" applyNumberFormat="1" applyFont="1" applyFill="1" applyBorder="1" applyAlignment="1">
      <alignment horizontal="center" vertical="center" wrapText="1"/>
    </xf>
    <xf numFmtId="0" fontId="28" fillId="0" borderId="1" xfId="5" applyFont="1" applyBorder="1" applyAlignment="1">
      <alignment horizontal="left" vertical="center" wrapText="1"/>
    </xf>
    <xf numFmtId="167" fontId="28" fillId="16" borderId="1" xfId="5" applyNumberFormat="1" applyFont="1" applyFill="1" applyBorder="1" applyAlignment="1">
      <alignment horizontal="right" vertical="top" wrapText="1"/>
    </xf>
    <xf numFmtId="0" fontId="28" fillId="16" borderId="1" xfId="5" applyFont="1" applyFill="1" applyBorder="1" applyAlignment="1">
      <alignment horizontal="right" vertical="top" wrapText="1"/>
    </xf>
    <xf numFmtId="0" fontId="28" fillId="0" borderId="1" xfId="5" applyFont="1" applyBorder="1" applyAlignment="1">
      <alignment horizontal="center" vertical="top" wrapText="1"/>
    </xf>
    <xf numFmtId="49" fontId="0" fillId="0" borderId="1" xfId="0" applyNumberFormat="1" applyBorder="1" applyAlignment="1" applyProtection="1">
      <alignment horizontal="center" vertical="center" wrapText="1"/>
      <protection locked="0"/>
    </xf>
    <xf numFmtId="0" fontId="29" fillId="0" borderId="0" xfId="0" applyFont="1" applyAlignment="1">
      <alignment vertical="center"/>
    </xf>
    <xf numFmtId="0" fontId="29" fillId="0" borderId="0" xfId="0" applyFont="1" applyAlignment="1">
      <alignment horizontal="center" vertical="center"/>
    </xf>
    <xf numFmtId="0" fontId="2" fillId="2" borderId="1" xfId="4" applyFont="1" applyFill="1" applyBorder="1" applyAlignment="1">
      <alignment vertical="center" wrapText="1"/>
    </xf>
    <xf numFmtId="0" fontId="0" fillId="17" borderId="1" xfId="0" applyFill="1" applyBorder="1" applyAlignment="1">
      <alignment vertical="center"/>
    </xf>
    <xf numFmtId="0" fontId="1" fillId="17" borderId="1" xfId="5" applyFill="1" applyBorder="1" applyAlignment="1">
      <alignment horizontal="left" vertical="top" wrapText="1"/>
    </xf>
    <xf numFmtId="9" fontId="28" fillId="18" borderId="1" xfId="3" applyFont="1" applyFill="1" applyBorder="1" applyAlignment="1">
      <alignment horizontal="center" vertical="top" wrapText="1"/>
    </xf>
    <xf numFmtId="167" fontId="28" fillId="18" borderId="6" xfId="1" applyNumberFormat="1" applyFont="1" applyFill="1" applyBorder="1" applyAlignment="1">
      <alignment horizontal="center" vertical="top" wrapText="1"/>
    </xf>
    <xf numFmtId="0" fontId="28" fillId="18" borderId="1" xfId="5" applyFont="1" applyFill="1" applyBorder="1" applyAlignment="1">
      <alignment horizontal="left" vertical="top" wrapText="1"/>
    </xf>
    <xf numFmtId="0" fontId="0" fillId="0" borderId="17" xfId="0" applyBorder="1" applyAlignment="1">
      <alignment vertical="center" wrapText="1"/>
    </xf>
    <xf numFmtId="9" fontId="28" fillId="16" borderId="1" xfId="3" applyFont="1" applyFill="1" applyBorder="1" applyAlignment="1">
      <alignment horizontal="center" vertical="top" wrapText="1"/>
    </xf>
    <xf numFmtId="9" fontId="28" fillId="16" borderId="1" xfId="5" applyNumberFormat="1" applyFont="1" applyFill="1" applyBorder="1" applyAlignment="1">
      <alignment horizontal="left" vertical="top" wrapText="1"/>
    </xf>
    <xf numFmtId="0" fontId="28" fillId="16" borderId="1" xfId="5" applyFont="1" applyFill="1" applyBorder="1" applyAlignment="1">
      <alignment horizontal="center" vertical="top" wrapText="1"/>
    </xf>
    <xf numFmtId="0" fontId="26" fillId="19" borderId="1" xfId="4" applyFont="1" applyFill="1" applyBorder="1" applyAlignment="1">
      <alignment vertical="center" wrapText="1"/>
    </xf>
    <xf numFmtId="0" fontId="26" fillId="19" borderId="1" xfId="4" applyFont="1" applyFill="1" applyBorder="1" applyAlignment="1">
      <alignment horizontal="center" vertical="center" wrapText="1"/>
    </xf>
    <xf numFmtId="0" fontId="11" fillId="0" borderId="1" xfId="0" applyFont="1" applyBorder="1" applyAlignment="1">
      <alignment vertical="center"/>
    </xf>
    <xf numFmtId="0" fontId="11" fillId="0" borderId="1" xfId="0" applyFont="1" applyBorder="1" applyAlignment="1">
      <alignment horizontal="center" vertical="center"/>
    </xf>
    <xf numFmtId="0" fontId="11" fillId="0" borderId="1" xfId="0" applyFont="1" applyBorder="1" applyAlignment="1">
      <alignment horizontal="right" vertical="center"/>
    </xf>
    <xf numFmtId="169" fontId="11" fillId="0" borderId="1" xfId="3" applyNumberFormat="1" applyFont="1" applyBorder="1" applyAlignment="1">
      <alignment horizontal="center" vertical="center"/>
    </xf>
    <xf numFmtId="1" fontId="11" fillId="0" borderId="1" xfId="0" applyNumberFormat="1" applyFont="1" applyBorder="1" applyAlignment="1">
      <alignment horizontal="right" vertical="center"/>
    </xf>
    <xf numFmtId="0" fontId="11" fillId="0" borderId="0" xfId="0" applyFont="1" applyAlignment="1">
      <alignment vertical="center"/>
    </xf>
    <xf numFmtId="0" fontId="11" fillId="0" borderId="0" xfId="0" applyFont="1" applyAlignment="1">
      <alignment horizontal="center" vertical="center"/>
    </xf>
    <xf numFmtId="0" fontId="25" fillId="20" borderId="3" xfId="0" applyFont="1" applyFill="1" applyBorder="1" applyAlignment="1">
      <alignment vertical="center" wrapText="1"/>
    </xf>
    <xf numFmtId="0" fontId="25" fillId="20" borderId="3" xfId="0" applyFont="1" applyFill="1" applyBorder="1" applyAlignment="1">
      <alignment horizontal="center" vertical="center" wrapText="1"/>
    </xf>
    <xf numFmtId="0" fontId="11" fillId="0" borderId="6" xfId="0" applyFont="1" applyBorder="1" applyAlignment="1">
      <alignment horizontal="center" vertical="center"/>
    </xf>
    <xf numFmtId="167" fontId="11" fillId="0" borderId="6" xfId="1" applyNumberFormat="1" applyFont="1" applyBorder="1" applyAlignment="1">
      <alignment horizontal="center" vertical="center"/>
    </xf>
    <xf numFmtId="9" fontId="11" fillId="0" borderId="6" xfId="0" applyNumberFormat="1" applyFont="1" applyBorder="1" applyAlignment="1">
      <alignment horizontal="center" vertical="center"/>
    </xf>
    <xf numFmtId="0" fontId="0" fillId="11" borderId="6" xfId="0" applyFill="1" applyBorder="1" applyAlignment="1">
      <alignment vertical="center"/>
    </xf>
    <xf numFmtId="0" fontId="0" fillId="8" borderId="6" xfId="0" applyFill="1" applyBorder="1" applyAlignment="1" applyProtection="1">
      <alignment vertical="center"/>
      <protection locked="0"/>
    </xf>
    <xf numFmtId="0" fontId="6" fillId="0" borderId="0" xfId="0" applyFont="1" applyAlignment="1">
      <alignment vertical="top" wrapText="1"/>
    </xf>
    <xf numFmtId="166" fontId="0" fillId="21" borderId="1" xfId="0" applyNumberFormat="1" applyFill="1" applyBorder="1" applyAlignment="1" applyProtection="1">
      <alignment horizontal="center" vertical="center"/>
      <protection locked="0"/>
    </xf>
    <xf numFmtId="166" fontId="3" fillId="0" borderId="8" xfId="0" applyNumberFormat="1" applyFont="1" applyBorder="1" applyAlignment="1">
      <alignment horizontal="center" vertical="center" wrapText="1"/>
    </xf>
    <xf numFmtId="166" fontId="3" fillId="0" borderId="2" xfId="0" applyNumberFormat="1" applyFont="1" applyBorder="1" applyAlignment="1">
      <alignment horizontal="center" vertical="center" wrapText="1"/>
    </xf>
    <xf numFmtId="166" fontId="0" fillId="0" borderId="0" xfId="0" applyNumberFormat="1" applyAlignment="1">
      <alignment horizontal="center" vertical="center"/>
    </xf>
    <xf numFmtId="166" fontId="0" fillId="0" borderId="0" xfId="0" applyNumberFormat="1" applyAlignment="1">
      <alignment horizontal="center" vertical="center" wrapText="1"/>
    </xf>
    <xf numFmtId="0" fontId="0" fillId="21" borderId="6" xfId="0" applyFill="1" applyBorder="1" applyAlignment="1" applyProtection="1">
      <alignment vertical="center"/>
      <protection locked="0"/>
    </xf>
    <xf numFmtId="0" fontId="9" fillId="0" borderId="0" xfId="0" applyFont="1" applyAlignment="1">
      <alignment horizontal="center" vertical="center"/>
    </xf>
    <xf numFmtId="0" fontId="14" fillId="0" borderId="0" xfId="0" applyFont="1" applyAlignment="1">
      <alignment horizontal="left" vertical="center"/>
    </xf>
    <xf numFmtId="0" fontId="30" fillId="0" borderId="0" xfId="0" applyFont="1" applyAlignment="1">
      <alignment vertical="center"/>
    </xf>
    <xf numFmtId="0" fontId="33" fillId="2" borderId="1" xfId="0" applyFont="1" applyFill="1" applyBorder="1" applyAlignment="1">
      <alignment horizontal="center" vertical="center"/>
    </xf>
    <xf numFmtId="9" fontId="0" fillId="0" borderId="0" xfId="3" applyFont="1"/>
    <xf numFmtId="0" fontId="3" fillId="0" borderId="24" xfId="0" applyFont="1" applyBorder="1"/>
    <xf numFmtId="9" fontId="3" fillId="0" borderId="24" xfId="3" applyFont="1" applyBorder="1"/>
    <xf numFmtId="0" fontId="0" fillId="10" borderId="0" xfId="0" applyFill="1" applyAlignment="1">
      <alignment horizontal="center" vertical="center"/>
    </xf>
    <xf numFmtId="0" fontId="0" fillId="23" borderId="0" xfId="0" applyFill="1" applyAlignment="1">
      <alignment horizontal="center" vertical="center"/>
    </xf>
    <xf numFmtId="0" fontId="0" fillId="24" borderId="0" xfId="0" applyFill="1" applyAlignment="1">
      <alignment horizontal="center" vertical="center"/>
    </xf>
    <xf numFmtId="0" fontId="0" fillId="25" borderId="0" xfId="0" applyFill="1" applyAlignment="1">
      <alignment horizontal="center" vertical="center"/>
    </xf>
    <xf numFmtId="0" fontId="34" fillId="26" borderId="0" xfId="0" applyFont="1" applyFill="1" applyAlignment="1">
      <alignment horizontal="center" vertical="center"/>
    </xf>
    <xf numFmtId="0" fontId="0" fillId="27" borderId="0" xfId="0" applyFill="1" applyAlignment="1">
      <alignment horizontal="center" vertical="center"/>
    </xf>
    <xf numFmtId="0" fontId="0" fillId="28" borderId="0" xfId="0" applyFill="1" applyAlignment="1">
      <alignment horizontal="center" vertical="center"/>
    </xf>
    <xf numFmtId="0" fontId="35" fillId="0" borderId="0" xfId="0" applyFont="1" applyAlignment="1">
      <alignment horizontal="left" vertical="center"/>
    </xf>
    <xf numFmtId="0" fontId="3" fillId="0" borderId="0" xfId="0" applyFont="1" applyAlignment="1">
      <alignment horizontal="left" vertical="center"/>
    </xf>
    <xf numFmtId="0" fontId="0" fillId="0" borderId="0" xfId="0" applyAlignment="1">
      <alignment horizontal="left" vertical="center"/>
    </xf>
    <xf numFmtId="0" fontId="0" fillId="0" borderId="2" xfId="0" applyBorder="1"/>
    <xf numFmtId="0" fontId="0" fillId="0" borderId="2" xfId="0" applyBorder="1" applyAlignment="1">
      <alignment vertical="center"/>
    </xf>
    <xf numFmtId="0" fontId="4" fillId="10" borderId="3" xfId="0" applyFont="1" applyFill="1" applyBorder="1" applyAlignment="1">
      <alignment vertical="center" wrapText="1"/>
    </xf>
    <xf numFmtId="0" fontId="36" fillId="23" borderId="1" xfId="0" applyFont="1" applyFill="1" applyBorder="1" applyAlignment="1">
      <alignment horizontal="center" vertical="center" wrapText="1"/>
    </xf>
    <xf numFmtId="0" fontId="2" fillId="28" borderId="1" xfId="0" applyFont="1" applyFill="1" applyBorder="1" applyAlignment="1">
      <alignment horizontal="center" vertical="center"/>
    </xf>
    <xf numFmtId="9" fontId="0" fillId="0" borderId="1" xfId="0" applyNumberFormat="1" applyBorder="1" applyAlignment="1">
      <alignment horizontal="center" vertical="center"/>
    </xf>
    <xf numFmtId="0" fontId="3" fillId="30" borderId="1" xfId="0" applyFont="1" applyFill="1" applyBorder="1" applyAlignment="1">
      <alignment vertical="center"/>
    </xf>
    <xf numFmtId="171" fontId="3" fillId="30" borderId="6" xfId="0" applyNumberFormat="1" applyFont="1" applyFill="1" applyBorder="1" applyAlignment="1">
      <alignment horizontal="center" vertical="center"/>
    </xf>
    <xf numFmtId="0" fontId="37" fillId="0" borderId="0" xfId="0" applyFont="1" applyAlignment="1">
      <alignment horizontal="left" vertical="center"/>
    </xf>
    <xf numFmtId="0" fontId="0" fillId="0" borderId="1" xfId="0" applyBorder="1" applyAlignment="1">
      <alignment horizontal="left" vertical="center"/>
    </xf>
    <xf numFmtId="171" fontId="0" fillId="0" borderId="1" xfId="0" applyNumberFormat="1" applyBorder="1" applyAlignment="1">
      <alignment horizontal="center" vertical="center"/>
    </xf>
    <xf numFmtId="171" fontId="3" fillId="30" borderId="1" xfId="0" applyNumberFormat="1" applyFont="1" applyFill="1" applyBorder="1" applyAlignment="1">
      <alignment horizontal="center" vertical="center"/>
    </xf>
    <xf numFmtId="10" fontId="3" fillId="30" borderId="1" xfId="3" applyNumberFormat="1" applyFont="1" applyFill="1" applyBorder="1" applyAlignment="1">
      <alignment horizontal="center" vertical="center"/>
    </xf>
    <xf numFmtId="0" fontId="0" fillId="0" borderId="25" xfId="0" applyBorder="1"/>
    <xf numFmtId="0" fontId="0" fillId="0" borderId="25" xfId="0" applyBorder="1" applyAlignment="1">
      <alignment vertical="center"/>
    </xf>
    <xf numFmtId="0" fontId="38" fillId="0" borderId="0" xfId="0" applyFont="1" applyAlignment="1">
      <alignment horizontal="left" vertical="center"/>
    </xf>
    <xf numFmtId="0" fontId="0" fillId="9" borderId="1" xfId="0" applyFill="1" applyBorder="1" applyAlignment="1">
      <alignment horizontal="center" vertical="center"/>
    </xf>
    <xf numFmtId="0" fontId="4" fillId="10" borderId="3" xfId="0" applyFont="1" applyFill="1" applyBorder="1" applyAlignment="1">
      <alignment horizontal="center" vertical="center" wrapText="1"/>
    </xf>
    <xf numFmtId="0" fontId="4" fillId="10" borderId="7" xfId="0" applyFont="1" applyFill="1" applyBorder="1" applyAlignment="1">
      <alignment horizontal="center" vertical="center" wrapText="1"/>
    </xf>
    <xf numFmtId="0" fontId="39" fillId="0" borderId="7" xfId="0" applyFont="1" applyBorder="1" applyAlignment="1">
      <alignment horizontal="center" vertical="center" wrapText="1"/>
    </xf>
    <xf numFmtId="0" fontId="4" fillId="10" borderId="1" xfId="0" applyFont="1" applyFill="1" applyBorder="1" applyAlignment="1">
      <alignment horizontal="center" vertical="center" wrapText="1"/>
    </xf>
    <xf numFmtId="0" fontId="0" fillId="0" borderId="17" xfId="0" applyBorder="1"/>
    <xf numFmtId="0" fontId="0" fillId="0" borderId="1" xfId="0" applyBorder="1" applyAlignment="1" applyProtection="1">
      <alignment vertical="center"/>
      <protection locked="0"/>
    </xf>
    <xf numFmtId="3" fontId="0" fillId="0" borderId="1" xfId="0" applyNumberFormat="1" applyBorder="1" applyAlignment="1">
      <alignment horizontal="center" vertical="center"/>
    </xf>
    <xf numFmtId="3" fontId="0" fillId="0" borderId="1" xfId="0" applyNumberFormat="1" applyBorder="1" applyAlignment="1">
      <alignment horizontal="center" vertical="center" wrapText="1"/>
    </xf>
    <xf numFmtId="0" fontId="40" fillId="32" borderId="26" xfId="6" applyFont="1" applyFill="1" applyBorder="1" applyAlignment="1">
      <alignment horizontal="left" vertical="center" wrapText="1"/>
    </xf>
    <xf numFmtId="0" fontId="41" fillId="32" borderId="27" xfId="6" applyFont="1" applyFill="1" applyBorder="1" applyAlignment="1">
      <alignment horizontal="center" vertical="center" wrapText="1"/>
    </xf>
    <xf numFmtId="1" fontId="21" fillId="33" borderId="26" xfId="6" applyNumberFormat="1" applyFont="1" applyFill="1" applyBorder="1" applyAlignment="1">
      <alignment horizontal="center" vertical="center" wrapText="1"/>
    </xf>
    <xf numFmtId="172" fontId="21" fillId="33" borderId="26" xfId="7" applyNumberFormat="1" applyFont="1" applyFill="1" applyBorder="1" applyAlignment="1">
      <alignment horizontal="center" vertical="center" wrapText="1"/>
    </xf>
    <xf numFmtId="0" fontId="41" fillId="32" borderId="28" xfId="6" applyFont="1" applyFill="1" applyBorder="1" applyAlignment="1">
      <alignment horizontal="center" vertical="center" wrapText="1"/>
    </xf>
    <xf numFmtId="173" fontId="21" fillId="33" borderId="26" xfId="7" applyNumberFormat="1" applyFont="1" applyFill="1" applyBorder="1" applyAlignment="1">
      <alignment horizontal="center" vertical="center" wrapText="1"/>
    </xf>
    <xf numFmtId="0" fontId="41" fillId="34" borderId="29" xfId="6" applyFont="1" applyFill="1" applyBorder="1" applyAlignment="1">
      <alignment horizontal="center" vertical="center" wrapText="1"/>
    </xf>
    <xf numFmtId="0" fontId="41" fillId="34" borderId="27" xfId="6" applyFont="1" applyFill="1" applyBorder="1" applyAlignment="1">
      <alignment horizontal="center" vertical="center" wrapText="1"/>
    </xf>
    <xf numFmtId="0" fontId="41" fillId="34" borderId="26" xfId="6" applyFont="1" applyFill="1" applyBorder="1" applyAlignment="1">
      <alignment horizontal="center" vertical="center" wrapText="1"/>
    </xf>
    <xf numFmtId="0" fontId="41" fillId="34" borderId="30" xfId="6" applyFont="1" applyFill="1" applyBorder="1" applyAlignment="1">
      <alignment horizontal="center" vertical="center" wrapText="1"/>
    </xf>
    <xf numFmtId="0" fontId="41" fillId="35" borderId="0" xfId="6" applyFont="1" applyFill="1" applyAlignment="1">
      <alignment horizontal="center" vertical="top" wrapText="1"/>
    </xf>
    <xf numFmtId="0" fontId="41" fillId="35" borderId="26" xfId="6" applyFont="1" applyFill="1" applyBorder="1" applyAlignment="1">
      <alignment horizontal="center" vertical="center" wrapText="1"/>
    </xf>
    <xf numFmtId="0" fontId="41" fillId="36" borderId="29" xfId="6" applyFont="1" applyFill="1" applyBorder="1" applyAlignment="1">
      <alignment horizontal="center" vertical="center" wrapText="1"/>
    </xf>
    <xf numFmtId="0" fontId="41" fillId="36" borderId="26" xfId="6" applyFont="1" applyFill="1" applyBorder="1" applyAlignment="1">
      <alignment horizontal="center" vertical="center" wrapText="1"/>
    </xf>
    <xf numFmtId="0" fontId="41" fillId="36" borderId="0" xfId="6" applyFont="1" applyFill="1" applyAlignment="1">
      <alignment horizontal="center" vertical="center" wrapText="1"/>
    </xf>
    <xf numFmtId="0" fontId="2" fillId="37" borderId="29" xfId="6" applyFont="1" applyFill="1" applyBorder="1" applyAlignment="1">
      <alignment horizontal="center" vertical="center" wrapText="1"/>
    </xf>
    <xf numFmtId="0" fontId="2" fillId="37" borderId="26" xfId="6" applyFont="1" applyFill="1" applyBorder="1" applyAlignment="1">
      <alignment horizontal="center" vertical="center" wrapText="1"/>
    </xf>
    <xf numFmtId="172" fontId="21" fillId="33" borderId="31" xfId="7" applyNumberFormat="1" applyFont="1" applyFill="1" applyBorder="1" applyAlignment="1">
      <alignment horizontal="center" vertical="center" wrapText="1"/>
    </xf>
    <xf numFmtId="0" fontId="2" fillId="37" borderId="0" xfId="6" applyFont="1" applyFill="1" applyAlignment="1">
      <alignment horizontal="center" vertical="center" wrapText="1"/>
    </xf>
    <xf numFmtId="1" fontId="21" fillId="33" borderId="29" xfId="6" applyNumberFormat="1" applyFont="1" applyFill="1" applyBorder="1" applyAlignment="1">
      <alignment horizontal="center" vertical="center" wrapText="1"/>
    </xf>
    <xf numFmtId="0" fontId="30" fillId="6" borderId="0" xfId="6" applyFont="1" applyFill="1" applyAlignment="1">
      <alignment horizontal="center"/>
    </xf>
    <xf numFmtId="0" fontId="2" fillId="32" borderId="32" xfId="6" applyFont="1" applyFill="1" applyBorder="1" applyAlignment="1">
      <alignment horizontal="left" vertical="center" wrapText="1"/>
    </xf>
    <xf numFmtId="0" fontId="41" fillId="32" borderId="32" xfId="6" applyFont="1" applyFill="1" applyBorder="1" applyAlignment="1">
      <alignment horizontal="center" vertical="center" wrapText="1"/>
    </xf>
    <xf numFmtId="1" fontId="21" fillId="33" borderId="32" xfId="6" applyNumberFormat="1" applyFont="1" applyFill="1" applyBorder="1" applyAlignment="1">
      <alignment horizontal="center" vertical="center" wrapText="1"/>
    </xf>
    <xf numFmtId="172" fontId="21" fillId="33" borderId="32" xfId="7" applyNumberFormat="1" applyFont="1" applyFill="1" applyBorder="1" applyAlignment="1">
      <alignment horizontal="center" vertical="center" wrapText="1"/>
    </xf>
    <xf numFmtId="0" fontId="41" fillId="34" borderId="33" xfId="6" applyFont="1" applyFill="1" applyBorder="1" applyAlignment="1">
      <alignment horizontal="center" vertical="center" wrapText="1"/>
    </xf>
    <xf numFmtId="0" fontId="41" fillId="34" borderId="32" xfId="6" applyFont="1" applyFill="1" applyBorder="1" applyAlignment="1">
      <alignment horizontal="center" vertical="center" wrapText="1"/>
    </xf>
    <xf numFmtId="0" fontId="41" fillId="34" borderId="34" xfId="6" applyFont="1" applyFill="1" applyBorder="1" applyAlignment="1">
      <alignment horizontal="center" vertical="center" wrapText="1"/>
    </xf>
    <xf numFmtId="0" fontId="41" fillId="35" borderId="32" xfId="6" applyFont="1" applyFill="1" applyBorder="1" applyAlignment="1">
      <alignment horizontal="center" vertical="center" wrapText="1"/>
    </xf>
    <xf numFmtId="0" fontId="41" fillId="36" borderId="33" xfId="6" applyFont="1" applyFill="1" applyBorder="1" applyAlignment="1">
      <alignment horizontal="center" vertical="center" wrapText="1"/>
    </xf>
    <xf numFmtId="0" fontId="41" fillId="36" borderId="32" xfId="6" applyFont="1" applyFill="1" applyBorder="1" applyAlignment="1">
      <alignment horizontal="center" vertical="center" wrapText="1"/>
    </xf>
    <xf numFmtId="0" fontId="41" fillId="36" borderId="35" xfId="6" applyFont="1" applyFill="1" applyBorder="1" applyAlignment="1">
      <alignment horizontal="center" vertical="center" wrapText="1"/>
    </xf>
    <xf numFmtId="0" fontId="2" fillId="37" borderId="33" xfId="6" applyFont="1" applyFill="1" applyBorder="1" applyAlignment="1">
      <alignment horizontal="center" vertical="center" wrapText="1"/>
    </xf>
    <xf numFmtId="0" fontId="2" fillId="37" borderId="32" xfId="6" applyFont="1" applyFill="1" applyBorder="1" applyAlignment="1">
      <alignment horizontal="center" vertical="center" wrapText="1"/>
    </xf>
    <xf numFmtId="172" fontId="21" fillId="33" borderId="35" xfId="7" applyNumberFormat="1" applyFont="1" applyFill="1" applyBorder="1" applyAlignment="1">
      <alignment horizontal="center" vertical="center" wrapText="1"/>
    </xf>
    <xf numFmtId="1" fontId="21" fillId="33" borderId="33" xfId="6" applyNumberFormat="1" applyFont="1" applyFill="1" applyBorder="1" applyAlignment="1">
      <alignment horizontal="center" vertical="center" wrapText="1"/>
    </xf>
    <xf numFmtId="0" fontId="42" fillId="6" borderId="0" xfId="6" applyFont="1" applyFill="1" applyAlignment="1">
      <alignment horizontal="center"/>
    </xf>
    <xf numFmtId="0" fontId="40" fillId="32" borderId="36" xfId="6" applyFont="1" applyFill="1" applyBorder="1" applyAlignment="1">
      <alignment horizontal="left" vertical="center" wrapText="1"/>
    </xf>
    <xf numFmtId="0" fontId="41" fillId="32" borderId="35" xfId="6" applyFont="1" applyFill="1" applyBorder="1" applyAlignment="1">
      <alignment horizontal="center" vertical="center" wrapText="1"/>
    </xf>
    <xf numFmtId="173" fontId="21" fillId="33" borderId="32" xfId="7" applyNumberFormat="1" applyFont="1" applyFill="1" applyBorder="1" applyAlignment="1">
      <alignment horizontal="center" vertical="center" wrapText="1"/>
    </xf>
    <xf numFmtId="0" fontId="43" fillId="37" borderId="32" xfId="6" applyFont="1" applyFill="1" applyBorder="1" applyAlignment="1">
      <alignment horizontal="center" vertical="center" wrapText="1"/>
    </xf>
    <xf numFmtId="0" fontId="21" fillId="6" borderId="0" xfId="6" applyFont="1" applyFill="1" applyAlignment="1">
      <alignment horizontal="center"/>
    </xf>
    <xf numFmtId="0" fontId="44" fillId="32" borderId="0" xfId="0" applyFont="1" applyFill="1" applyAlignment="1">
      <alignment horizontal="left" vertical="center" wrapText="1" readingOrder="1"/>
    </xf>
    <xf numFmtId="2" fontId="45" fillId="6" borderId="37" xfId="6" applyNumberFormat="1" applyFont="1" applyFill="1" applyBorder="1" applyAlignment="1">
      <alignment horizontal="right" vertical="center" wrapText="1"/>
    </xf>
    <xf numFmtId="172" fontId="45" fillId="6" borderId="37" xfId="6" applyNumberFormat="1" applyFont="1" applyFill="1" applyBorder="1" applyAlignment="1">
      <alignment horizontal="right" vertical="center" wrapText="1"/>
    </xf>
    <xf numFmtId="173" fontId="45" fillId="6" borderId="37" xfId="6" applyNumberFormat="1" applyFont="1" applyFill="1" applyBorder="1" applyAlignment="1">
      <alignment horizontal="right" vertical="center" wrapText="1"/>
    </xf>
    <xf numFmtId="0" fontId="45" fillId="0" borderId="37" xfId="6" applyFont="1" applyBorder="1" applyAlignment="1">
      <alignment horizontal="right"/>
    </xf>
    <xf numFmtId="172" fontId="45" fillId="6" borderId="37" xfId="7" applyNumberFormat="1" applyFont="1" applyFill="1" applyBorder="1" applyAlignment="1">
      <alignment horizontal="right" vertical="center" wrapText="1"/>
    </xf>
    <xf numFmtId="174" fontId="45" fillId="6" borderId="37" xfId="8" applyFont="1" applyFill="1" applyBorder="1" applyAlignment="1">
      <alignment horizontal="right"/>
    </xf>
    <xf numFmtId="175" fontId="45" fillId="6" borderId="37" xfId="6" applyNumberFormat="1" applyFont="1" applyFill="1" applyBorder="1" applyAlignment="1">
      <alignment horizontal="right" vertical="center" wrapText="1"/>
    </xf>
    <xf numFmtId="2" fontId="45" fillId="6" borderId="37" xfId="6" applyNumberFormat="1" applyFont="1" applyFill="1" applyBorder="1" applyAlignment="1">
      <alignment horizontal="right"/>
    </xf>
    <xf numFmtId="2" fontId="45" fillId="37" borderId="37" xfId="6" applyNumberFormat="1" applyFont="1" applyFill="1" applyBorder="1" applyAlignment="1">
      <alignment horizontal="right" vertical="center" wrapText="1"/>
    </xf>
    <xf numFmtId="1" fontId="45" fillId="6" borderId="37" xfId="6" applyNumberFormat="1" applyFont="1" applyFill="1" applyBorder="1" applyAlignment="1">
      <alignment horizontal="right" vertical="center" wrapText="1"/>
    </xf>
    <xf numFmtId="2" fontId="45" fillId="6" borderId="38" xfId="6" applyNumberFormat="1" applyFont="1" applyFill="1" applyBorder="1" applyAlignment="1">
      <alignment horizontal="right" vertical="center" wrapText="1"/>
    </xf>
    <xf numFmtId="0" fontId="46" fillId="6" borderId="0" xfId="6" applyFont="1" applyFill="1" applyAlignment="1">
      <alignment horizontal="right"/>
    </xf>
    <xf numFmtId="0" fontId="47" fillId="22" borderId="0" xfId="0" applyFont="1" applyFill="1" applyAlignment="1">
      <alignment horizontal="left" vertical="center" wrapText="1" readingOrder="1"/>
    </xf>
    <xf numFmtId="4" fontId="45" fillId="6" borderId="37" xfId="9" applyNumberFormat="1" applyFont="1" applyFill="1" applyBorder="1" applyAlignment="1">
      <alignment horizontal="right" vertical="center" wrapText="1"/>
    </xf>
    <xf numFmtId="0" fontId="45" fillId="0" borderId="37" xfId="0" applyFont="1" applyBorder="1"/>
    <xf numFmtId="172" fontId="45" fillId="0" borderId="37" xfId="0" applyNumberFormat="1" applyFont="1" applyBorder="1"/>
    <xf numFmtId="172" fontId="45" fillId="6" borderId="37" xfId="9" applyNumberFormat="1" applyFont="1" applyFill="1" applyBorder="1" applyAlignment="1">
      <alignment horizontal="right" vertical="center" wrapText="1"/>
    </xf>
    <xf numFmtId="173" fontId="45" fillId="6" borderId="37" xfId="9" applyNumberFormat="1" applyFont="1" applyFill="1" applyBorder="1" applyAlignment="1">
      <alignment horizontal="right" vertical="center" wrapText="1"/>
    </xf>
    <xf numFmtId="0" fontId="45" fillId="6" borderId="37" xfId="0" applyFont="1" applyFill="1" applyBorder="1"/>
    <xf numFmtId="172" fontId="45" fillId="6" borderId="37" xfId="0" applyNumberFormat="1" applyFont="1" applyFill="1" applyBorder="1"/>
    <xf numFmtId="2" fontId="45" fillId="0" borderId="37" xfId="6" applyNumberFormat="1" applyFont="1" applyBorder="1" applyAlignment="1">
      <alignment horizontal="right" vertical="center" wrapText="1"/>
    </xf>
    <xf numFmtId="172" fontId="45" fillId="0" borderId="37" xfId="7" applyNumberFormat="1" applyFont="1" applyBorder="1"/>
    <xf numFmtId="174" fontId="45" fillId="6" borderId="37" xfId="8" applyFont="1" applyFill="1" applyBorder="1" applyAlignment="1">
      <alignment horizontal="right" vertical="center" wrapText="1"/>
    </xf>
    <xf numFmtId="176" fontId="45" fillId="6" borderId="37" xfId="8" applyNumberFormat="1" applyFont="1" applyFill="1" applyBorder="1" applyAlignment="1">
      <alignment horizontal="right" vertical="center" wrapText="1"/>
    </xf>
    <xf numFmtId="172" fontId="45" fillId="6" borderId="37" xfId="8" applyNumberFormat="1" applyFont="1" applyFill="1" applyBorder="1" applyAlignment="1">
      <alignment horizontal="right" vertical="center" wrapText="1"/>
    </xf>
    <xf numFmtId="4" fontId="45" fillId="37" borderId="37" xfId="9" applyNumberFormat="1" applyFont="1" applyFill="1" applyBorder="1" applyAlignment="1">
      <alignment horizontal="right" vertical="center" wrapText="1"/>
    </xf>
    <xf numFmtId="1" fontId="45" fillId="6" borderId="37" xfId="9" applyNumberFormat="1" applyFont="1" applyFill="1" applyBorder="1" applyAlignment="1">
      <alignment horizontal="right" vertical="center" wrapText="1"/>
    </xf>
    <xf numFmtId="3" fontId="45" fillId="6" borderId="37" xfId="9" applyNumberFormat="1" applyFont="1" applyFill="1" applyBorder="1" applyAlignment="1">
      <alignment horizontal="right" vertical="center" wrapText="1"/>
    </xf>
    <xf numFmtId="172" fontId="45" fillId="0" borderId="38" xfId="0" applyNumberFormat="1" applyFont="1" applyBorder="1"/>
    <xf numFmtId="0" fontId="46" fillId="6" borderId="0" xfId="6" applyFont="1" applyFill="1" applyAlignment="1">
      <alignment horizontal="right" vertical="center" wrapText="1"/>
    </xf>
    <xf numFmtId="2" fontId="45" fillId="0" borderId="37" xfId="6" applyNumberFormat="1" applyFont="1" applyBorder="1" applyAlignment="1">
      <alignment horizontal="right"/>
    </xf>
    <xf numFmtId="0" fontId="45" fillId="6" borderId="37" xfId="6" applyFont="1" applyFill="1" applyBorder="1" applyAlignment="1">
      <alignment horizontal="right"/>
    </xf>
    <xf numFmtId="172" fontId="45" fillId="6" borderId="37" xfId="6" applyNumberFormat="1" applyFont="1" applyFill="1" applyBorder="1" applyAlignment="1">
      <alignment horizontal="right"/>
    </xf>
    <xf numFmtId="9" fontId="45" fillId="0" borderId="37" xfId="6" applyNumberFormat="1" applyFont="1" applyBorder="1" applyAlignment="1">
      <alignment horizontal="right" vertical="center" wrapText="1"/>
    </xf>
    <xf numFmtId="0" fontId="45" fillId="6" borderId="37" xfId="6" applyFont="1" applyFill="1" applyBorder="1" applyAlignment="1">
      <alignment horizontal="right" vertical="center" wrapText="1"/>
    </xf>
    <xf numFmtId="174" fontId="45" fillId="6" borderId="37" xfId="8" applyFont="1" applyFill="1" applyBorder="1" applyAlignment="1">
      <alignment horizontal="right" vertical="center"/>
    </xf>
    <xf numFmtId="0" fontId="45" fillId="0" borderId="37" xfId="6" applyFont="1" applyBorder="1" applyAlignment="1">
      <alignment horizontal="right" vertical="center" wrapText="1"/>
    </xf>
    <xf numFmtId="173" fontId="45" fillId="0" borderId="37" xfId="0" applyNumberFormat="1" applyFont="1" applyBorder="1"/>
    <xf numFmtId="0" fontId="48" fillId="0" borderId="0" xfId="0" applyFont="1"/>
    <xf numFmtId="172" fontId="45" fillId="6" borderId="38" xfId="9" applyNumberFormat="1" applyFont="1" applyFill="1" applyBorder="1" applyAlignment="1">
      <alignment horizontal="right" vertical="center" wrapText="1"/>
    </xf>
    <xf numFmtId="172" fontId="46" fillId="6" borderId="0" xfId="6" applyNumberFormat="1" applyFont="1" applyFill="1" applyAlignment="1">
      <alignment horizontal="right" vertical="center" wrapText="1"/>
    </xf>
    <xf numFmtId="2" fontId="45" fillId="6" borderId="37" xfId="9" applyNumberFormat="1" applyFont="1" applyFill="1" applyBorder="1" applyAlignment="1">
      <alignment horizontal="right" vertical="center" wrapText="1"/>
    </xf>
    <xf numFmtId="4" fontId="45" fillId="6" borderId="38" xfId="9" applyNumberFormat="1" applyFont="1" applyFill="1" applyBorder="1" applyAlignment="1">
      <alignment horizontal="right" vertical="center" wrapText="1"/>
    </xf>
    <xf numFmtId="172" fontId="45" fillId="0" borderId="37" xfId="6" applyNumberFormat="1" applyFont="1" applyBorder="1" applyAlignment="1">
      <alignment horizontal="right"/>
    </xf>
    <xf numFmtId="173" fontId="45" fillId="0" borderId="37" xfId="6" applyNumberFormat="1" applyFont="1" applyBorder="1" applyAlignment="1">
      <alignment horizontal="right"/>
    </xf>
    <xf numFmtId="172" fontId="45" fillId="0" borderId="37" xfId="7" applyNumberFormat="1" applyFont="1" applyBorder="1" applyAlignment="1">
      <alignment horizontal="right"/>
    </xf>
    <xf numFmtId="3" fontId="0" fillId="0" borderId="0" xfId="0" applyNumberFormat="1" applyAlignment="1">
      <alignment horizontal="center"/>
    </xf>
    <xf numFmtId="4" fontId="0" fillId="0" borderId="0" xfId="0" applyNumberFormat="1"/>
    <xf numFmtId="172" fontId="45" fillId="6" borderId="37" xfId="8" applyNumberFormat="1" applyFont="1" applyFill="1" applyBorder="1" applyAlignment="1">
      <alignment horizontal="right"/>
    </xf>
    <xf numFmtId="0" fontId="49" fillId="0" borderId="0" xfId="0" applyFont="1" applyAlignment="1">
      <alignment vertical="center"/>
    </xf>
    <xf numFmtId="176" fontId="45" fillId="6" borderId="37" xfId="8" applyNumberFormat="1" applyFont="1" applyFill="1" applyBorder="1" applyAlignment="1">
      <alignment horizontal="right"/>
    </xf>
    <xf numFmtId="173" fontId="45" fillId="6" borderId="37" xfId="8" applyNumberFormat="1" applyFont="1" applyFill="1" applyBorder="1" applyAlignment="1">
      <alignment horizontal="right"/>
    </xf>
    <xf numFmtId="172" fontId="45" fillId="6" borderId="37" xfId="7" applyNumberFormat="1" applyFont="1" applyFill="1" applyBorder="1" applyAlignment="1">
      <alignment horizontal="right"/>
    </xf>
    <xf numFmtId="0" fontId="45" fillId="37" borderId="37" xfId="6" applyFont="1" applyFill="1" applyBorder="1" applyAlignment="1">
      <alignment horizontal="right"/>
    </xf>
    <xf numFmtId="1" fontId="45" fillId="0" borderId="37" xfId="6" applyNumberFormat="1" applyFont="1" applyBorder="1" applyAlignment="1">
      <alignment horizontal="right"/>
    </xf>
    <xf numFmtId="0" fontId="45" fillId="0" borderId="38" xfId="6" applyFont="1" applyBorder="1" applyAlignment="1">
      <alignment horizontal="right"/>
    </xf>
    <xf numFmtId="4" fontId="45" fillId="37" borderId="37" xfId="9" applyNumberFormat="1" applyFont="1" applyFill="1" applyBorder="1" applyAlignment="1">
      <alignment horizontal="right" vertical="center"/>
    </xf>
    <xf numFmtId="4" fontId="45" fillId="6" borderId="37" xfId="9" applyNumberFormat="1" applyFont="1" applyFill="1" applyBorder="1" applyAlignment="1">
      <alignment horizontal="right" vertical="center"/>
    </xf>
    <xf numFmtId="1" fontId="45" fillId="6" borderId="37" xfId="9" applyNumberFormat="1" applyFont="1" applyFill="1" applyBorder="1" applyAlignment="1">
      <alignment horizontal="right" vertical="center"/>
    </xf>
    <xf numFmtId="172" fontId="45" fillId="6" borderId="37" xfId="7" applyNumberFormat="1" applyFont="1" applyFill="1" applyBorder="1" applyAlignment="1">
      <alignment horizontal="right" vertical="center"/>
    </xf>
    <xf numFmtId="172" fontId="45" fillId="6" borderId="37" xfId="9" applyNumberFormat="1" applyFont="1" applyFill="1" applyBorder="1" applyAlignment="1">
      <alignment horizontal="right" vertical="center"/>
    </xf>
    <xf numFmtId="4" fontId="45" fillId="6" borderId="38" xfId="9" applyNumberFormat="1" applyFont="1" applyFill="1" applyBorder="1" applyAlignment="1">
      <alignment horizontal="right" vertical="center"/>
    </xf>
    <xf numFmtId="2" fontId="45" fillId="0" borderId="37" xfId="6" applyNumberFormat="1" applyFont="1" applyBorder="1" applyAlignment="1">
      <alignment horizontal="right" vertical="center"/>
    </xf>
    <xf numFmtId="0" fontId="46" fillId="6" borderId="0" xfId="6" applyFont="1" applyFill="1" applyAlignment="1">
      <alignment horizontal="right" vertical="center"/>
    </xf>
    <xf numFmtId="1" fontId="45" fillId="0" borderId="37" xfId="0" applyNumberFormat="1" applyFont="1" applyBorder="1"/>
    <xf numFmtId="0" fontId="45" fillId="0" borderId="37" xfId="6" applyFont="1" applyBorder="1" applyAlignment="1">
      <alignment horizontal="right" vertical="center"/>
    </xf>
    <xf numFmtId="175" fontId="45" fillId="6" borderId="37" xfId="9" applyNumberFormat="1" applyFont="1" applyFill="1" applyBorder="1" applyAlignment="1">
      <alignment horizontal="right" vertical="center" wrapText="1"/>
    </xf>
    <xf numFmtId="177" fontId="45" fillId="6" borderId="37" xfId="9" applyNumberFormat="1" applyFont="1" applyFill="1" applyBorder="1" applyAlignment="1">
      <alignment horizontal="right" vertical="center" wrapText="1"/>
    </xf>
    <xf numFmtId="0" fontId="50" fillId="6" borderId="0" xfId="6" applyFont="1" applyFill="1" applyAlignment="1">
      <alignment horizontal="left" vertical="center" wrapText="1"/>
    </xf>
    <xf numFmtId="0" fontId="50" fillId="6" borderId="0" xfId="6" applyFont="1" applyFill="1" applyAlignment="1">
      <alignment horizontal="center" vertical="center"/>
    </xf>
    <xf numFmtId="0" fontId="50" fillId="6" borderId="0" xfId="6" applyFont="1" applyFill="1" applyAlignment="1">
      <alignment horizontal="center"/>
    </xf>
    <xf numFmtId="172" fontId="50" fillId="6" borderId="0" xfId="6" applyNumberFormat="1" applyFont="1" applyFill="1" applyAlignment="1">
      <alignment horizontal="center"/>
    </xf>
    <xf numFmtId="173" fontId="50" fillId="6" borderId="0" xfId="6" applyNumberFormat="1" applyFont="1" applyFill="1" applyAlignment="1">
      <alignment horizontal="center"/>
    </xf>
    <xf numFmtId="174" fontId="50" fillId="6" borderId="0" xfId="8" applyFont="1" applyFill="1" applyAlignment="1">
      <alignment horizontal="center"/>
    </xf>
    <xf numFmtId="172" fontId="50" fillId="6" borderId="0" xfId="7" applyNumberFormat="1" applyFont="1" applyFill="1" applyAlignment="1">
      <alignment horizontal="center"/>
    </xf>
    <xf numFmtId="4" fontId="30" fillId="6" borderId="39" xfId="9" applyNumberFormat="1" applyFont="1" applyFill="1" applyBorder="1" applyAlignment="1">
      <alignment horizontal="right" vertical="center" wrapText="1"/>
    </xf>
    <xf numFmtId="4" fontId="30" fillId="6" borderId="0" xfId="9" applyNumberFormat="1" applyFont="1" applyFill="1" applyBorder="1" applyAlignment="1">
      <alignment horizontal="right" vertical="center" wrapText="1"/>
    </xf>
    <xf numFmtId="4" fontId="1" fillId="6" borderId="0" xfId="9" applyNumberFormat="1" applyFont="1" applyFill="1" applyAlignment="1">
      <alignment horizontal="right" vertical="center" wrapText="1"/>
    </xf>
    <xf numFmtId="1" fontId="50" fillId="6" borderId="0" xfId="6" applyNumberFormat="1" applyFont="1" applyFill="1" applyAlignment="1">
      <alignment horizontal="center" vertical="center"/>
    </xf>
    <xf numFmtId="172" fontId="50" fillId="6" borderId="0" xfId="7" applyNumberFormat="1" applyFont="1" applyFill="1" applyAlignment="1">
      <alignment horizontal="center" vertical="center"/>
    </xf>
    <xf numFmtId="172" fontId="50" fillId="6" borderId="0" xfId="6" applyNumberFormat="1" applyFont="1" applyFill="1" applyAlignment="1">
      <alignment horizontal="center" vertical="center"/>
    </xf>
    <xf numFmtId="178" fontId="50" fillId="6" borderId="0" xfId="6" applyNumberFormat="1" applyFont="1" applyFill="1" applyAlignment="1">
      <alignment horizontal="center"/>
    </xf>
    <xf numFmtId="0" fontId="51" fillId="9" borderId="0" xfId="6" applyFont="1" applyFill="1" applyAlignment="1">
      <alignment horizontal="left" vertical="center" wrapText="1"/>
    </xf>
    <xf numFmtId="0" fontId="51" fillId="9" borderId="0" xfId="6" applyFont="1" applyFill="1" applyAlignment="1">
      <alignment horizontal="center" vertical="center"/>
    </xf>
    <xf numFmtId="179" fontId="52" fillId="9" borderId="37" xfId="9" applyNumberFormat="1" applyFont="1" applyFill="1" applyBorder="1" applyAlignment="1">
      <alignment horizontal="right" vertical="center" wrapText="1"/>
    </xf>
    <xf numFmtId="179" fontId="51" fillId="9" borderId="0" xfId="6" applyNumberFormat="1" applyFont="1" applyFill="1" applyAlignment="1">
      <alignment horizontal="center" vertical="center"/>
    </xf>
    <xf numFmtId="179" fontId="51" fillId="9" borderId="0" xfId="8" applyNumberFormat="1" applyFont="1" applyFill="1" applyAlignment="1">
      <alignment horizontal="center"/>
    </xf>
    <xf numFmtId="179" fontId="51" fillId="9" borderId="0" xfId="6" applyNumberFormat="1" applyFont="1" applyFill="1" applyAlignment="1">
      <alignment horizontal="center"/>
    </xf>
    <xf numFmtId="0" fontId="53" fillId="9" borderId="0" xfId="6" applyFont="1" applyFill="1" applyAlignment="1">
      <alignment horizontal="center"/>
    </xf>
    <xf numFmtId="179" fontId="53" fillId="9" borderId="0" xfId="6" applyNumberFormat="1" applyFont="1" applyFill="1" applyAlignment="1">
      <alignment horizontal="center"/>
    </xf>
    <xf numFmtId="179" fontId="54" fillId="9" borderId="0" xfId="6" applyNumberFormat="1" applyFont="1" applyFill="1" applyAlignment="1">
      <alignment horizontal="center"/>
    </xf>
    <xf numFmtId="0" fontId="51" fillId="9" borderId="0" xfId="6" applyFont="1" applyFill="1" applyAlignment="1">
      <alignment horizontal="center"/>
    </xf>
    <xf numFmtId="1" fontId="52" fillId="9" borderId="37" xfId="9" applyNumberFormat="1" applyFont="1" applyFill="1" applyBorder="1" applyAlignment="1">
      <alignment horizontal="right" vertical="center" wrapText="1"/>
    </xf>
    <xf numFmtId="180" fontId="1" fillId="6" borderId="4" xfId="8" applyNumberFormat="1" applyFont="1" applyFill="1" applyBorder="1"/>
    <xf numFmtId="0" fontId="55" fillId="6" borderId="1" xfId="6" applyFont="1" applyFill="1" applyBorder="1" applyAlignment="1">
      <alignment horizontal="center"/>
    </xf>
    <xf numFmtId="0" fontId="51" fillId="6" borderId="0" xfId="6" applyFont="1" applyFill="1" applyAlignment="1">
      <alignment horizontal="center"/>
    </xf>
    <xf numFmtId="0" fontId="40" fillId="9" borderId="0" xfId="6" applyFont="1" applyFill="1" applyAlignment="1">
      <alignment horizontal="left" vertical="center" wrapText="1"/>
    </xf>
    <xf numFmtId="0" fontId="40" fillId="9" borderId="0" xfId="6" applyFont="1" applyFill="1" applyAlignment="1">
      <alignment horizontal="center" vertical="center"/>
    </xf>
    <xf numFmtId="0" fontId="40" fillId="9" borderId="0" xfId="6" applyFont="1" applyFill="1" applyAlignment="1">
      <alignment horizontal="center"/>
    </xf>
    <xf numFmtId="0" fontId="40" fillId="9" borderId="0" xfId="8" applyNumberFormat="1" applyFont="1" applyFill="1" applyAlignment="1">
      <alignment horizontal="center"/>
    </xf>
    <xf numFmtId="0" fontId="40" fillId="9" borderId="0" xfId="7" applyNumberFormat="1" applyFont="1" applyFill="1" applyAlignment="1">
      <alignment horizontal="center"/>
    </xf>
    <xf numFmtId="0" fontId="21" fillId="9" borderId="0" xfId="6" applyFont="1" applyFill="1" applyAlignment="1">
      <alignment horizontal="center"/>
    </xf>
    <xf numFmtId="0" fontId="3" fillId="9" borderId="0" xfId="6" applyFont="1" applyFill="1" applyAlignment="1">
      <alignment horizontal="center"/>
    </xf>
    <xf numFmtId="0" fontId="40" fillId="9" borderId="0" xfId="7" applyNumberFormat="1" applyFont="1" applyFill="1" applyAlignment="1">
      <alignment horizontal="center" vertical="center"/>
    </xf>
    <xf numFmtId="0" fontId="55" fillId="6" borderId="0" xfId="6" applyFont="1" applyFill="1" applyAlignment="1">
      <alignment horizontal="center"/>
    </xf>
    <xf numFmtId="0" fontId="56" fillId="6" borderId="0" xfId="6" applyFont="1" applyFill="1" applyAlignment="1">
      <alignment horizontal="center"/>
    </xf>
    <xf numFmtId="0" fontId="57" fillId="6" borderId="0" xfId="6" applyFont="1" applyFill="1" applyAlignment="1">
      <alignment horizontal="center"/>
    </xf>
    <xf numFmtId="1" fontId="50" fillId="6" borderId="0" xfId="6" applyNumberFormat="1" applyFont="1" applyFill="1" applyAlignment="1">
      <alignment horizontal="center"/>
    </xf>
    <xf numFmtId="0" fontId="46" fillId="6" borderId="1" xfId="6" applyFont="1" applyFill="1" applyBorder="1" applyAlignment="1">
      <alignment horizontal="center"/>
    </xf>
    <xf numFmtId="181" fontId="0" fillId="0" borderId="0" xfId="3" applyNumberFormat="1" applyFont="1" applyAlignment="1">
      <alignment vertical="center"/>
    </xf>
    <xf numFmtId="0" fontId="2" fillId="0" borderId="0" xfId="0" applyFont="1" applyAlignment="1">
      <alignment vertical="center" wrapText="1"/>
    </xf>
    <xf numFmtId="0" fontId="0" fillId="0" borderId="1" xfId="0" applyBorder="1" applyAlignment="1">
      <alignment vertical="center" wrapText="1"/>
    </xf>
    <xf numFmtId="166" fontId="0" fillId="21" borderId="5" xfId="0" applyNumberFormat="1" applyFill="1" applyBorder="1" applyAlignment="1" applyProtection="1">
      <alignment horizontal="center" vertical="center"/>
      <protection locked="0"/>
    </xf>
    <xf numFmtId="0" fontId="1" fillId="6" borderId="4" xfId="5" applyFill="1" applyBorder="1" applyAlignment="1">
      <alignment horizontal="left" vertical="center" wrapText="1"/>
    </xf>
    <xf numFmtId="0" fontId="0" fillId="0" borderId="7" xfId="0" applyBorder="1" applyAlignment="1">
      <alignment vertical="center" wrapText="1"/>
    </xf>
    <xf numFmtId="0" fontId="0" fillId="0" borderId="20" xfId="0" applyBorder="1" applyAlignment="1">
      <alignment vertical="center"/>
    </xf>
    <xf numFmtId="169" fontId="0" fillId="21" borderId="5" xfId="3" applyNumberFormat="1" applyFont="1" applyFill="1" applyBorder="1" applyAlignment="1" applyProtection="1">
      <alignment horizontal="center" vertical="center"/>
      <protection locked="0"/>
    </xf>
    <xf numFmtId="9" fontId="0" fillId="21" borderId="5" xfId="3" applyFont="1" applyFill="1" applyBorder="1" applyAlignment="1" applyProtection="1">
      <alignment horizontal="center" vertical="center"/>
      <protection locked="0"/>
    </xf>
    <xf numFmtId="0" fontId="0" fillId="21" borderId="20" xfId="0" applyFill="1" applyBorder="1" applyAlignment="1" applyProtection="1">
      <alignment vertical="center"/>
      <protection locked="0"/>
    </xf>
    <xf numFmtId="0" fontId="2" fillId="2" borderId="0" xfId="4" applyFont="1" applyFill="1" applyAlignment="1">
      <alignment vertical="center" wrapText="1"/>
    </xf>
    <xf numFmtId="0" fontId="2" fillId="7" borderId="2" xfId="0" applyFont="1" applyFill="1" applyBorder="1" applyAlignment="1">
      <alignment vertical="center" wrapText="1"/>
    </xf>
    <xf numFmtId="0" fontId="2" fillId="7" borderId="8" xfId="0" applyFont="1" applyFill="1" applyBorder="1" applyAlignment="1">
      <alignment vertical="center" wrapText="1"/>
    </xf>
    <xf numFmtId="0" fontId="2" fillId="0" borderId="8" xfId="0" applyFont="1" applyBorder="1" applyAlignment="1">
      <alignment vertical="center" wrapText="1"/>
    </xf>
    <xf numFmtId="0" fontId="2" fillId="0" borderId="0" xfId="4" applyFont="1" applyAlignment="1">
      <alignment vertical="center" wrapText="1"/>
    </xf>
    <xf numFmtId="0" fontId="2" fillId="2" borderId="8" xfId="4" applyFont="1" applyFill="1" applyBorder="1" applyAlignment="1">
      <alignment vertical="center" wrapText="1"/>
    </xf>
    <xf numFmtId="0" fontId="1" fillId="6" borderId="20" xfId="5" applyFill="1" applyBorder="1" applyAlignment="1">
      <alignment horizontal="left" vertical="center" wrapText="1"/>
    </xf>
    <xf numFmtId="0" fontId="0" fillId="0" borderId="5" xfId="0" applyBorder="1" applyAlignment="1">
      <alignment vertical="center"/>
    </xf>
    <xf numFmtId="0" fontId="0" fillId="0" borderId="6" xfId="0" applyBorder="1" applyAlignment="1">
      <alignment vertical="center" wrapText="1"/>
    </xf>
    <xf numFmtId="0" fontId="0" fillId="0" borderId="5" xfId="0" applyBorder="1" applyAlignment="1">
      <alignment vertical="center" wrapText="1"/>
    </xf>
    <xf numFmtId="166" fontId="0" fillId="21" borderId="21" xfId="0" applyNumberFormat="1" applyFill="1" applyBorder="1" applyAlignment="1" applyProtection="1">
      <alignment horizontal="center" vertical="center"/>
      <protection locked="0"/>
    </xf>
    <xf numFmtId="166" fontId="0" fillId="0" borderId="0" xfId="0" applyNumberFormat="1" applyAlignment="1" applyProtection="1">
      <alignment horizontal="center" vertical="center"/>
      <protection locked="0"/>
    </xf>
    <xf numFmtId="166" fontId="3" fillId="0" borderId="0" xfId="0" applyNumberFormat="1" applyFont="1" applyAlignment="1">
      <alignment horizontal="center" vertical="center" wrapText="1"/>
    </xf>
    <xf numFmtId="44" fontId="0" fillId="21" borderId="1" xfId="0" applyNumberFormat="1" applyFill="1" applyBorder="1" applyAlignment="1" applyProtection="1">
      <alignment horizontal="center" vertical="center"/>
      <protection locked="0"/>
    </xf>
    <xf numFmtId="167" fontId="0" fillId="0" borderId="0" xfId="1" applyNumberFormat="1" applyFont="1" applyFill="1" applyAlignment="1">
      <alignment vertical="center"/>
    </xf>
    <xf numFmtId="168" fontId="0" fillId="0" borderId="6" xfId="1" applyNumberFormat="1" applyFont="1" applyBorder="1" applyAlignment="1">
      <alignment vertical="center"/>
    </xf>
    <xf numFmtId="167" fontId="0" fillId="0" borderId="6" xfId="1" applyNumberFormat="1" applyFont="1" applyFill="1" applyBorder="1" applyAlignment="1">
      <alignment vertical="center"/>
    </xf>
    <xf numFmtId="167" fontId="0" fillId="0" borderId="0" xfId="1" applyNumberFormat="1" applyFont="1" applyFill="1" applyBorder="1" applyAlignment="1">
      <alignment vertical="center"/>
    </xf>
    <xf numFmtId="168" fontId="3" fillId="0" borderId="1" xfId="1" applyNumberFormat="1" applyFont="1" applyBorder="1" applyAlignment="1">
      <alignment vertical="center"/>
    </xf>
    <xf numFmtId="9" fontId="0" fillId="0" borderId="0" xfId="3" applyFont="1" applyFill="1" applyAlignment="1">
      <alignment vertical="center"/>
    </xf>
    <xf numFmtId="0" fontId="2" fillId="3" borderId="7" xfId="0" applyFont="1" applyFill="1" applyBorder="1" applyAlignment="1">
      <alignment vertical="center" wrapText="1"/>
    </xf>
    <xf numFmtId="0" fontId="0" fillId="21" borderId="1" xfId="0" applyFill="1" applyBorder="1" applyAlignment="1" applyProtection="1">
      <alignment vertical="center"/>
      <protection locked="0"/>
    </xf>
    <xf numFmtId="0" fontId="2" fillId="10" borderId="7" xfId="0" applyFont="1" applyFill="1" applyBorder="1" applyAlignment="1">
      <alignment vertical="center" wrapText="1"/>
    </xf>
    <xf numFmtId="0" fontId="2" fillId="3" borderId="21" xfId="0" applyFont="1" applyFill="1" applyBorder="1" applyAlignment="1">
      <alignment vertical="center" wrapText="1"/>
    </xf>
    <xf numFmtId="0" fontId="2" fillId="3" borderId="0" xfId="0" applyFont="1" applyFill="1" applyAlignment="1">
      <alignment vertical="center" wrapText="1"/>
    </xf>
    <xf numFmtId="0" fontId="2" fillId="3" borderId="22" xfId="0" applyFont="1" applyFill="1" applyBorder="1" applyAlignment="1">
      <alignment vertical="center" wrapText="1"/>
    </xf>
    <xf numFmtId="182" fontId="0" fillId="0" borderId="0" xfId="3" applyNumberFormat="1" applyFont="1" applyAlignment="1">
      <alignment vertical="center"/>
    </xf>
    <xf numFmtId="0" fontId="33" fillId="2" borderId="4" xfId="0" applyFont="1" applyFill="1" applyBorder="1" applyAlignment="1">
      <alignment horizontal="center" vertical="center"/>
    </xf>
    <xf numFmtId="168" fontId="0" fillId="0" borderId="0" xfId="1" applyNumberFormat="1" applyFont="1" applyAlignment="1">
      <alignment vertical="center"/>
    </xf>
    <xf numFmtId="167" fontId="4" fillId="0" borderId="0" xfId="1" applyNumberFormat="1" applyFont="1" applyAlignment="1">
      <alignment vertical="center"/>
    </xf>
    <xf numFmtId="168" fontId="0" fillId="0" borderId="0" xfId="1" applyNumberFormat="1" applyFont="1" applyFill="1" applyBorder="1" applyAlignment="1">
      <alignment vertical="center"/>
    </xf>
    <xf numFmtId="0" fontId="0" fillId="0" borderId="40" xfId="0" applyBorder="1" applyAlignment="1">
      <alignment vertical="center"/>
    </xf>
    <xf numFmtId="166" fontId="0" fillId="21" borderId="7" xfId="0" applyNumberFormat="1" applyFill="1" applyBorder="1" applyAlignment="1" applyProtection="1">
      <alignment horizontal="center" vertical="center"/>
      <protection locked="0"/>
    </xf>
    <xf numFmtId="166" fontId="0" fillId="21" borderId="40" xfId="0" applyNumberFormat="1" applyFill="1" applyBorder="1" applyAlignment="1" applyProtection="1">
      <alignment horizontal="center" vertical="center"/>
      <protection locked="0"/>
    </xf>
    <xf numFmtId="167" fontId="0" fillId="0" borderId="7" xfId="1" applyNumberFormat="1" applyFont="1" applyFill="1" applyBorder="1" applyAlignment="1">
      <alignment vertical="center"/>
    </xf>
    <xf numFmtId="168" fontId="0" fillId="0" borderId="7" xfId="1" applyNumberFormat="1" applyFont="1" applyFill="1" applyBorder="1" applyAlignment="1">
      <alignment vertical="center"/>
    </xf>
    <xf numFmtId="167" fontId="0" fillId="0" borderId="2" xfId="1" applyNumberFormat="1" applyFont="1" applyFill="1" applyBorder="1" applyAlignment="1">
      <alignment vertical="center"/>
    </xf>
    <xf numFmtId="168" fontId="0" fillId="0" borderId="2" xfId="1" applyNumberFormat="1" applyFont="1" applyFill="1" applyBorder="1" applyAlignment="1">
      <alignment vertical="center"/>
    </xf>
    <xf numFmtId="167" fontId="0" fillId="0" borderId="41" xfId="1" applyNumberFormat="1" applyFont="1" applyFill="1" applyBorder="1" applyAlignment="1">
      <alignment vertical="center"/>
    </xf>
    <xf numFmtId="168" fontId="0" fillId="0" borderId="40" xfId="1" applyNumberFormat="1" applyFont="1" applyBorder="1" applyAlignment="1">
      <alignment vertical="center"/>
    </xf>
    <xf numFmtId="167" fontId="12" fillId="0" borderId="0" xfId="1" applyNumberFormat="1" applyFont="1" applyFill="1" applyAlignment="1">
      <alignment horizontal="center" vertical="center"/>
    </xf>
    <xf numFmtId="167" fontId="2" fillId="2" borderId="1" xfId="1" applyNumberFormat="1" applyFont="1" applyFill="1" applyBorder="1" applyAlignment="1">
      <alignment horizontal="center" vertical="center" wrapText="1"/>
    </xf>
    <xf numFmtId="0" fontId="0" fillId="0" borderId="41" xfId="0" applyBorder="1" applyAlignment="1">
      <alignment vertical="center" wrapText="1"/>
    </xf>
    <xf numFmtId="0" fontId="0" fillId="0" borderId="8" xfId="0" applyBorder="1" applyAlignment="1">
      <alignment vertical="center"/>
    </xf>
    <xf numFmtId="0" fontId="0" fillId="0" borderId="21" xfId="0" applyBorder="1" applyAlignment="1">
      <alignment vertical="center"/>
    </xf>
    <xf numFmtId="166" fontId="0" fillId="0" borderId="1" xfId="1" applyNumberFormat="1" applyFont="1" applyFill="1" applyBorder="1" applyAlignment="1">
      <alignment vertical="center"/>
    </xf>
    <xf numFmtId="167" fontId="3" fillId="4" borderId="7" xfId="1" applyNumberFormat="1" applyFont="1" applyFill="1" applyBorder="1" applyAlignment="1">
      <alignment horizontal="center" vertical="center" wrapText="1"/>
    </xf>
    <xf numFmtId="0" fontId="32" fillId="21" borderId="4" xfId="0" applyFont="1" applyFill="1" applyBorder="1" applyAlignment="1" applyProtection="1">
      <alignment horizontal="center" vertical="center" wrapText="1"/>
      <protection locked="0"/>
    </xf>
    <xf numFmtId="0" fontId="12" fillId="0" borderId="8" xfId="0" applyFont="1" applyBorder="1" applyAlignment="1">
      <alignment vertical="center"/>
    </xf>
    <xf numFmtId="0" fontId="12" fillId="0" borderId="0" xfId="0" applyFont="1" applyAlignment="1">
      <alignment vertical="center"/>
    </xf>
    <xf numFmtId="0" fontId="12" fillId="0" borderId="2" xfId="0" applyFont="1" applyBorder="1" applyAlignment="1">
      <alignment vertical="center"/>
    </xf>
    <xf numFmtId="0" fontId="2" fillId="3" borderId="18" xfId="0" applyFont="1" applyFill="1" applyBorder="1" applyAlignment="1">
      <alignment horizontal="left" vertical="center" wrapText="1"/>
    </xf>
    <xf numFmtId="0" fontId="2" fillId="3" borderId="22" xfId="0" applyFont="1" applyFill="1" applyBorder="1" applyAlignment="1">
      <alignment horizontal="left" vertical="center" wrapText="1"/>
    </xf>
    <xf numFmtId="0" fontId="24" fillId="0" borderId="0" xfId="0" applyFont="1" applyAlignment="1">
      <alignment horizontal="center"/>
    </xf>
    <xf numFmtId="0" fontId="6" fillId="0" borderId="22" xfId="0" applyFont="1" applyBorder="1" applyAlignment="1">
      <alignment horizontal="justify" vertical="top" wrapText="1"/>
    </xf>
    <xf numFmtId="0" fontId="6" fillId="0" borderId="0" xfId="0" applyFont="1" applyAlignment="1">
      <alignment horizontal="justify" vertical="top" wrapText="1"/>
    </xf>
    <xf numFmtId="0" fontId="0" fillId="21" borderId="18" xfId="0" quotePrefix="1" applyFill="1" applyBorder="1" applyAlignment="1" applyProtection="1">
      <alignment horizontal="left" vertical="top" wrapText="1"/>
      <protection locked="0"/>
    </xf>
    <xf numFmtId="0" fontId="0" fillId="21" borderId="22" xfId="0" applyFill="1" applyBorder="1" applyAlignment="1" applyProtection="1">
      <alignment horizontal="left" vertical="top" wrapText="1"/>
      <protection locked="0"/>
    </xf>
    <xf numFmtId="0" fontId="0" fillId="21" borderId="19" xfId="0" applyFill="1" applyBorder="1" applyAlignment="1" applyProtection="1">
      <alignment horizontal="left" vertical="top" wrapText="1"/>
      <protection locked="0"/>
    </xf>
    <xf numFmtId="0" fontId="0" fillId="21" borderId="17" xfId="0" applyFill="1" applyBorder="1" applyAlignment="1" applyProtection="1">
      <alignment horizontal="left" vertical="top" wrapText="1"/>
      <protection locked="0"/>
    </xf>
    <xf numFmtId="0" fontId="0" fillId="21" borderId="0" xfId="0" applyFill="1" applyAlignment="1" applyProtection="1">
      <alignment horizontal="left" vertical="top" wrapText="1"/>
      <protection locked="0"/>
    </xf>
    <xf numFmtId="0" fontId="0" fillId="21" borderId="23" xfId="0" applyFill="1" applyBorder="1" applyAlignment="1" applyProtection="1">
      <alignment horizontal="left" vertical="top" wrapText="1"/>
      <protection locked="0"/>
    </xf>
    <xf numFmtId="0" fontId="0" fillId="21" borderId="20" xfId="0" applyFill="1" applyBorder="1" applyAlignment="1" applyProtection="1">
      <alignment horizontal="left" vertical="top" wrapText="1"/>
      <protection locked="0"/>
    </xf>
    <xf numFmtId="0" fontId="0" fillId="21" borderId="2" xfId="0" applyFill="1" applyBorder="1" applyAlignment="1" applyProtection="1">
      <alignment horizontal="left" vertical="top" wrapText="1"/>
      <protection locked="0"/>
    </xf>
    <xf numFmtId="0" fontId="0" fillId="21" borderId="21" xfId="0" applyFill="1" applyBorder="1" applyAlignment="1" applyProtection="1">
      <alignment horizontal="left" vertical="top" wrapText="1"/>
      <protection locked="0"/>
    </xf>
    <xf numFmtId="0" fontId="33" fillId="2" borderId="0" xfId="0" applyFont="1" applyFill="1" applyAlignment="1">
      <alignment horizontal="center" vertical="center"/>
    </xf>
    <xf numFmtId="0" fontId="0" fillId="0" borderId="0" xfId="0" applyAlignment="1">
      <alignment horizontal="left"/>
    </xf>
    <xf numFmtId="0" fontId="14" fillId="0" borderId="0" xfId="0" applyFont="1" applyAlignment="1">
      <alignment horizontal="left" vertical="center"/>
    </xf>
    <xf numFmtId="0" fontId="2" fillId="2" borderId="4" xfId="4" applyFont="1" applyFill="1" applyBorder="1" applyAlignment="1">
      <alignment vertical="center" wrapText="1"/>
    </xf>
    <xf numFmtId="0" fontId="2" fillId="2" borderId="5" xfId="4" applyFont="1" applyFill="1" applyBorder="1" applyAlignment="1">
      <alignment vertical="center" wrapText="1"/>
    </xf>
    <xf numFmtId="0" fontId="3" fillId="5" borderId="4" xfId="0" applyFont="1" applyFill="1" applyBorder="1" applyAlignment="1">
      <alignment horizontal="left" vertical="center" wrapText="1"/>
    </xf>
    <xf numFmtId="0" fontId="3" fillId="5" borderId="5" xfId="0" applyFont="1" applyFill="1" applyBorder="1" applyAlignment="1">
      <alignment horizontal="left" vertical="center" wrapText="1"/>
    </xf>
    <xf numFmtId="0" fontId="12" fillId="0" borderId="4" xfId="0" applyFont="1" applyBorder="1" applyAlignment="1">
      <alignment vertical="center"/>
    </xf>
    <xf numFmtId="0" fontId="12" fillId="0" borderId="5" xfId="0" applyFont="1" applyBorder="1" applyAlignment="1">
      <alignment vertical="center"/>
    </xf>
    <xf numFmtId="0" fontId="2" fillId="31" borderId="23" xfId="0" applyFont="1" applyFill="1" applyBorder="1" applyAlignment="1">
      <alignment horizontal="center" vertical="center"/>
    </xf>
    <xf numFmtId="0" fontId="4" fillId="10" borderId="3" xfId="0" applyFont="1" applyFill="1" applyBorder="1" applyAlignment="1">
      <alignment horizontal="left" vertical="center" wrapText="1"/>
    </xf>
    <xf numFmtId="0" fontId="4" fillId="10" borderId="6" xfId="0" applyFont="1" applyFill="1" applyBorder="1" applyAlignment="1">
      <alignment horizontal="left" vertical="center" wrapText="1"/>
    </xf>
    <xf numFmtId="0" fontId="2" fillId="29" borderId="23" xfId="0" applyFont="1" applyFill="1" applyBorder="1" applyAlignment="1">
      <alignment horizontal="center" vertical="center"/>
    </xf>
  </cellXfs>
  <cellStyles count="10">
    <cellStyle name="Comma" xfId="1" builtinId="3"/>
    <cellStyle name="Comma 2" xfId="8" xr:uid="{2E2FD5B4-124B-4694-8CD7-0E641486F175}"/>
    <cellStyle name="Comma_BCD Pricing Template - Unbundled Fees" xfId="9" xr:uid="{469DE8C3-86D7-4ED9-8A50-CF802C85FAE9}"/>
    <cellStyle name="Currency" xfId="2" builtinId="4"/>
    <cellStyle name="Currency 2" xfId="7" xr:uid="{8730E99A-6092-4AC6-AC8A-AA26FB4F3B7F}"/>
    <cellStyle name="Normal" xfId="0" builtinId="0"/>
    <cellStyle name="Normal 3" xfId="4" xr:uid="{BA7AD5CD-7367-4846-8678-B0DFB6194A96}"/>
    <cellStyle name="Normal 52" xfId="5" xr:uid="{15A38531-F796-4811-81E7-679BF24611F5}"/>
    <cellStyle name="Normal_Global Pricing Templates 22Aug2011" xfId="6" xr:uid="{F0E1F958-1DF3-404F-BCA6-249C723AD6F9}"/>
    <cellStyle name="Per cent" xfId="3" builtinId="5"/>
  </cellStyles>
  <dxfs count="0"/>
  <tableStyles count="1" defaultTableStyle="TableStyleMedium2" defaultPivotStyle="PivotStyleLight16">
    <tableStyle name="Invisible" pivot="0" table="0" count="0" xr9:uid="{B3F7491D-A0DF-4F95-BFCF-A649F2A29EAD}"/>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5.xml"/><Relationship Id="rId18" Type="http://schemas.openxmlformats.org/officeDocument/2006/relationships/externalLink" Target="externalLinks/externalLink10.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1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externalLink" Target="externalLinks/externalLink9.xml"/><Relationship Id="rId25" Type="http://schemas.openxmlformats.org/officeDocument/2006/relationships/theme" Target="theme/theme1.xml"/><Relationship Id="rId33"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externalLink" Target="externalLinks/externalLink8.xml"/><Relationship Id="rId20" Type="http://schemas.openxmlformats.org/officeDocument/2006/relationships/externalLink" Target="externalLinks/externalLink12.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24" Type="http://schemas.openxmlformats.org/officeDocument/2006/relationships/externalLink" Target="externalLinks/externalLink16.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7.xml"/><Relationship Id="rId23" Type="http://schemas.openxmlformats.org/officeDocument/2006/relationships/externalLink" Target="externalLinks/externalLink15.xml"/><Relationship Id="rId28" Type="http://schemas.openxmlformats.org/officeDocument/2006/relationships/sheetMetadata" Target="metadata.xml"/><Relationship Id="rId10" Type="http://schemas.openxmlformats.org/officeDocument/2006/relationships/externalLink" Target="externalLinks/externalLink2.xml"/><Relationship Id="rId19" Type="http://schemas.openxmlformats.org/officeDocument/2006/relationships/externalLink" Target="externalLinks/externalLink11.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externalLink" Target="externalLinks/externalLink6.xml"/><Relationship Id="rId22" Type="http://schemas.openxmlformats.org/officeDocument/2006/relationships/externalLink" Target="externalLinks/externalLink14.xml"/><Relationship Id="rId27" Type="http://schemas.openxmlformats.org/officeDocument/2006/relationships/sharedStrings" Target="sharedStrings.xml"/><Relationship Id="rId30" Type="http://schemas.openxmlformats.org/officeDocument/2006/relationships/customXml" Target="../customXml/item1.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2209800</xdr:colOff>
      <xdr:row>5</xdr:row>
      <xdr:rowOff>68580</xdr:rowOff>
    </xdr:to>
    <xdr:pic>
      <xdr:nvPicPr>
        <xdr:cNvPr id="5" name="Picture 4">
          <a:extLst>
            <a:ext uri="{FF2B5EF4-FFF2-40B4-BE49-F238E27FC236}">
              <a16:creationId xmlns:a16="http://schemas.microsoft.com/office/drawing/2014/main" id="{004EDD31-5A8B-49C6-8CB5-EDCEBA19A22F}"/>
            </a:ext>
          </a:extLst>
        </xdr:cNvPr>
        <xdr:cNvPicPr>
          <a:picLocks noChangeAspect="1"/>
        </xdr:cNvPicPr>
      </xdr:nvPicPr>
      <xdr:blipFill>
        <a:blip xmlns:r="http://schemas.openxmlformats.org/officeDocument/2006/relationships" r:embed="rId1"/>
        <a:stretch>
          <a:fillRect/>
        </a:stretch>
      </xdr:blipFill>
      <xdr:spPr>
        <a:xfrm>
          <a:off x="180975" y="180975"/>
          <a:ext cx="2209800" cy="7778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2209800</xdr:colOff>
      <xdr:row>5</xdr:row>
      <xdr:rowOff>60324</xdr:rowOff>
    </xdr:to>
    <xdr:pic>
      <xdr:nvPicPr>
        <xdr:cNvPr id="2" name="Picture 1">
          <a:extLst>
            <a:ext uri="{FF2B5EF4-FFF2-40B4-BE49-F238E27FC236}">
              <a16:creationId xmlns:a16="http://schemas.microsoft.com/office/drawing/2014/main" id="{2CFB489B-11E1-4AC4-9349-F8DBC38F3B75}"/>
            </a:ext>
          </a:extLst>
        </xdr:cNvPr>
        <xdr:cNvPicPr>
          <a:picLocks noChangeAspect="1"/>
        </xdr:cNvPicPr>
      </xdr:nvPicPr>
      <xdr:blipFill>
        <a:blip xmlns:r="http://schemas.openxmlformats.org/officeDocument/2006/relationships" r:embed="rId1"/>
        <a:stretch>
          <a:fillRect/>
        </a:stretch>
      </xdr:blipFill>
      <xdr:spPr>
        <a:xfrm>
          <a:off x="180975" y="180975"/>
          <a:ext cx="2209800" cy="7778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355600</xdr:colOff>
      <xdr:row>5</xdr:row>
      <xdr:rowOff>105260</xdr:rowOff>
    </xdr:to>
    <xdr:pic>
      <xdr:nvPicPr>
        <xdr:cNvPr id="3" name="Picture 2">
          <a:extLst>
            <a:ext uri="{FF2B5EF4-FFF2-40B4-BE49-F238E27FC236}">
              <a16:creationId xmlns:a16="http://schemas.microsoft.com/office/drawing/2014/main" id="{379A3A92-D885-4B6E-AB90-B61A14060876}"/>
            </a:ext>
          </a:extLst>
        </xdr:cNvPr>
        <xdr:cNvPicPr>
          <a:picLocks noChangeAspect="1"/>
        </xdr:cNvPicPr>
      </xdr:nvPicPr>
      <xdr:blipFill>
        <a:blip xmlns:r="http://schemas.openxmlformats.org/officeDocument/2006/relationships" r:embed="rId1"/>
        <a:stretch>
          <a:fillRect/>
        </a:stretch>
      </xdr:blipFill>
      <xdr:spPr>
        <a:xfrm>
          <a:off x="171450" y="190500"/>
          <a:ext cx="2209800" cy="84186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1</xdr:col>
      <xdr:colOff>137674</xdr:colOff>
      <xdr:row>2</xdr:row>
      <xdr:rowOff>59268</xdr:rowOff>
    </xdr:from>
    <xdr:ext cx="1201269" cy="507323"/>
    <xdr:pic>
      <xdr:nvPicPr>
        <xdr:cNvPr id="2" name="Picture 1" descr="Storybook">
          <a:extLst>
            <a:ext uri="{FF2B5EF4-FFF2-40B4-BE49-F238E27FC236}">
              <a16:creationId xmlns:a16="http://schemas.microsoft.com/office/drawing/2014/main" id="{2902312D-8255-400E-A94D-557FA7F4D07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12299" y="421218"/>
          <a:ext cx="1201269" cy="507323"/>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arekaconsulting.sharepoint.com/Sen2k002/vo4/CWT/FluxodeCaixa/Saldo%20Bancos%20Janeiro03.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arekaconsulting.sharepoint.com/Sen2k002/vo4/Documents%20and%20Settings/Ian%20Flint/My%20Documents/IFA%20Clients/Barclays/Sourcing%20Project-Agent/BARCLAYS%20BUSINESS%20PLAN%20TEMPLATES-UPDATE.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s://arekaconsulting.sharepoint.com/Users/tpfeiff/AppData/Local/Microsoft/Windows/INetCache/Content.Outlook/3FVG30HW/SCHNEIDER%20ELECTRIC%20RFP%20-%20BID%20PLAN%201.xlsm"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s://arekaconsulting.sharepoint.com/Users/Marie%20Pag&#232;s/AppData/Local/Microsoft/Windows/INetCache/Content.Outlook/XCNAQDYX/Templates/Project%20Plan%20TEMPLATE%20-%20DRAFT.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ttps://c.eu0.content.force.com/sfc/servlet.shepherd/version/download/06820000000RRiZ?asPdf=false&amp;operationContext=CHATTER" TargetMode="External"/></Relationships>
</file>

<file path=xl/externalLinks/_rels/externalLink14.xml.rels><?xml version="1.0" encoding="UTF-8" standalone="yes"?>
<Relationships xmlns="http://schemas.openxmlformats.org/package/2006/relationships"><Relationship Id="rId3" Type="http://schemas.openxmlformats.org/officeDocument/2006/relationships/externalLinkPath" Target="https://esm.sharepoint.com/sites/TravelManagement/Docs/New%20tender%20preparation%20(contract%20signature%20target%20date%2002_2027)/Commercial%20Response%20-%20Annual%20Cost%20Calculation%20Model.xlsx" TargetMode="External"/><Relationship Id="rId2" Type="http://schemas.microsoft.com/office/2019/04/relationships/externalLinkLongPath" Target="Commercial%20Response%20-%20Annual%20Cost%20Calculation%20Model.xlsx?B835B82A" TargetMode="External"/><Relationship Id="rId1" Type="http://schemas.openxmlformats.org/officeDocument/2006/relationships/externalLinkPath" Target="file:///\\B835B82A\Commercial%20Response%20-%20Annual%20Cost%20Calculation%20Model.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ttps://c.eu0.content.force.com/Client%20Finance/Tenders/A-C/AMGEN%20-%20Oct%2007/Country%20P&amp;L/Model~AMGEN~NETHERLANDS%20BTC%202007-10-11%20v2.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ttps://c.eu0.content.force.com/Tenders/A-C/A%20P%20M%20M/live%20models/Model~A%20P%20M%20M%20~DENMARK~BTC~v0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arekaconsulting.sharepoint.com/Sen2k002/vo4/My%20Documents/Latin%20America/Costing%20&amp;%20Pricing/Fiat/COMUMCON/Xande/2000/Invest.%202000/US$/Rda0298.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arekaconsulting.sharepoint.com/SAOACP00/USERS/COMUMCON/ELI/INVEST98/IGP/Rda0298.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arekaconsulting.sharepoint.com/Sen2k002/vo4/Documents%20and%20settings/Ian%20Flint/My%20Documents/OfficeReady%20Business%20Plans%202.0/test/test.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arekaconsulting.sharepoint.com/Sen2k002/vo4/Documents%20and%20settings/Ian%20Flint/My%20Documents/Ultimate%20Marketing%20Calculator/Ultimate%20Marketing%20Calculator.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arekaconsulting.sharepoint.com/Users/tpfeiff/OneDrive%20-%20Global%20Business%20Travel/Documents/@Tom%20ALL%20-%20PC/@%20A%20RFP/Schneider_Electric_2022_TP/@2021/@Round%202/@GPM/SCHNEIDER%20ELECTRIC%20-%20GPM_2022.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bcditaly-my.sharepoint.com/Client%20Finance/Information/Financial%20Notes%20and%20Additional%20services/Misc.%20Pricing%20Files/Global%20Pricing%20Templates/Old%20files/National%20pricing%20Model%20%20Sep%203%202012.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wfp-my.sharepoint.com/Client%20Finance/Information/Financial%20Notes%20and%20Additional%20services/Misc.%20Pricing%20Files/Global%20Pricing%20Templates/Old%20files/National%20pricing%20Model%20%20Sep%203%202012.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c.eu0.content.force.com/Documents%20and%20Settings/nsherry/Local%20Settings/Temporary%20Internet%20Files/OLK9D/2008%20Sales%20Comm%20Request%20Form%20SCHNEIDER%20REBID%20$696K%20-%20JUL0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
      <sheetName val="Plan1"/>
      <sheetName val="Posição Janeiro"/>
      <sheetName val="Saldos Bancos"/>
      <sheetName val="position CWT Bra USD Total"/>
      <sheetName val="Balanço"/>
      <sheetName val="ACD"/>
      <sheetName val="INPUT"/>
      <sheetName val="Lookups"/>
      <sheetName val="Months"/>
      <sheetName val="Admin"/>
      <sheetName val="Posição_Janeiro"/>
      <sheetName val="Saldos_Bancos"/>
      <sheetName val="position_CWT_Bra_USD_Total"/>
      <sheetName val="Tab-HQF2"/>
      <sheetName val="Contents"/>
      <sheetName val="Main_Menu"/>
      <sheetName val="CCusto"/>
      <sheetName val="Dados"/>
      <sheetName val="Calendar"/>
      <sheetName val="Con"/>
      <sheetName val="TabB03"/>
      <sheetName val="TabF02"/>
      <sheetName val="BaseTabF02"/>
      <sheetName val="TabGErB03"/>
      <sheetName val="TabGerF02"/>
      <sheetName val="Tab-HQB3"/>
      <sheetName val="Instruction"/>
      <sheetName val="Sheet1"/>
      <sheetName val="Principal"/>
      <sheetName val="Sheet2"/>
      <sheetName val="Responsáveis"/>
      <sheetName val="TKTS-BPLAN"/>
      <sheetName val="Lists"/>
    </sheetNames>
    <sheetDataSet>
      <sheetData sheetId="0" refreshError="1"/>
      <sheetData sheetId="1" refreshError="1"/>
      <sheetData sheetId="2"/>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ersonnel Plan-UK"/>
      <sheetName val="P&amp;L Statement-UK"/>
      <sheetName val="Document Control"/>
      <sheetName val="Overview"/>
      <sheetName val="Strategic-Project Plan Notes"/>
      <sheetName val="Strategic Plan"/>
      <sheetName val="Project Plan"/>
      <sheetName val="Stakeholder Assignment "/>
      <sheetName val="Quality Assurance"/>
      <sheetName val="Risk Assessment"/>
      <sheetName val="Service Levels"/>
      <sheetName val="Financial Guidelines"/>
      <sheetName val="Personnel Plan-EMEA"/>
      <sheetName val="P&amp;L Statement-EMEA"/>
      <sheetName val="UK-EMEA Trans.Fee Snapshot"/>
      <sheetName val="Personnel Plan-USA"/>
      <sheetName val="P&amp;L Statement-USA"/>
      <sheetName val="Personnel Plan-HKG"/>
      <sheetName val="P&amp;L Statement-HKG"/>
      <sheetName val="Personnel Plan-ASPAC"/>
      <sheetName val="P&amp;L Statement-ASPAC"/>
      <sheetName val="USA-HKG-ASPA Trans.Fee Snapshot"/>
      <sheetName val="Personnel Plan_UK"/>
      <sheetName val="P_L Statement_UK"/>
      <sheetName val="Variables"/>
      <sheetName val="Assumptions"/>
      <sheetName val="Past Performance"/>
      <sheetName val="Year 1 Sales Forecast"/>
      <sheetName val="5 Year Sales Forecast"/>
      <sheetName val="Year 1 Cost of Sales"/>
      <sheetName val="5 Year Cost of Sales"/>
      <sheetName val="Start-Up Capital"/>
      <sheetName val="Start-Up Capitalization"/>
      <sheetName val="Income Statement"/>
      <sheetName val="Cash Budget"/>
      <sheetName val="Break-Even"/>
      <sheetName val="Plan vs Actual"/>
      <sheetName val="Balance Sheet"/>
      <sheetName val="Highlights"/>
      <sheetName val="BTS"/>
      <sheetName val="Contents"/>
      <sheetName val="BARCLAYS BUSINESS PLAN TEMPLATE"/>
      <sheetName val="Lists"/>
      <sheetName val="Tables"/>
      <sheetName val="BARCLAYS%20BUSINESS%20PLAN%20TE"/>
      <sheetName val="IU0400V1"/>
      <sheetName val="VIB"/>
      <sheetName val="nov"/>
      <sheetName val="Document_Control"/>
      <sheetName val="Strategic-Project_Plan_Notes"/>
      <sheetName val="Strategic_Plan"/>
      <sheetName val="Project_Plan"/>
      <sheetName val="Stakeholder_Assignment_"/>
      <sheetName val="Quality_Assurance"/>
      <sheetName val="Risk_Assessment"/>
      <sheetName val="Service_Levels"/>
      <sheetName val="Financial_Guidelines"/>
      <sheetName val="Personnel_Plan-UK"/>
      <sheetName val="P&amp;L_Statement-UK"/>
      <sheetName val="Personnel_Plan-EMEA"/>
      <sheetName val="P&amp;L_Statement-EMEA"/>
      <sheetName val="UK-EMEA_Trans_Fee_Snapshot"/>
      <sheetName val="Personnel_Plan-USA"/>
      <sheetName val="P&amp;L_Statement-USA"/>
      <sheetName val="Personnel_Plan-HKG"/>
      <sheetName val="P&amp;L_Statement-HKG"/>
      <sheetName val="Personnel_Plan-ASPAC"/>
      <sheetName val="P&amp;L_Statement-ASPAC"/>
      <sheetName val="USA-HKG-ASPA_Trans_Fee_Snapshot"/>
      <sheetName val="Past_Performance"/>
      <sheetName val="Year_1_Sales_Forecast"/>
      <sheetName val="5_Year_Sales_Forecast"/>
      <sheetName val="Year_1_Cost_of_Sales"/>
      <sheetName val="5_Year_Cost_of_Sales"/>
      <sheetName val="Start-Up_Capital"/>
      <sheetName val="Start-Up_Capitalization"/>
      <sheetName val="Income_Statement"/>
      <sheetName val="Cash_Budget"/>
      <sheetName val="Plan_vs_Actual"/>
      <sheetName val="Balance_Sheet"/>
      <sheetName val="Personnel_Plan_UK"/>
      <sheetName val="P_L_Statement_UK"/>
      <sheetName val="BARCLAYS_BUSINESS_PLAN_TEMPLATE"/>
      <sheetName val="Direct Advertsing Effectiveness"/>
      <sheetName val="CM and BreakEven Analysis"/>
      <sheetName val="Sales Seasonality by Month"/>
      <sheetName val="Acquisition Cost by Campaign"/>
      <sheetName val="Summary E-Mail ROI"/>
      <sheetName val="Summary Blended E-Mail ROI"/>
      <sheetName val="Web Site Traffic"/>
      <sheetName val="format"/>
      <sheetName val="Tabela_2003"/>
    </sheetNames>
    <sheetDataSet>
      <sheetData sheetId="0" refreshError="1"/>
      <sheetData sheetId="1" refreshError="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ject Summary"/>
      <sheetName val="Detailed question status"/>
      <sheetName val="Time Off"/>
    </sheetNames>
    <sheetDataSet>
      <sheetData sheetId="0"/>
      <sheetData sheetId="1"/>
      <sheetData sheetId="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ject Schedule"/>
      <sheetName val="Project progression"/>
      <sheetName val="Key Stakeholders"/>
      <sheetName val="Document Inventory"/>
      <sheetName val="Debrief Call"/>
    </sheetNames>
    <sheetDataSet>
      <sheetData sheetId="0"/>
      <sheetData sheetId="1" refreshError="1"/>
      <sheetData sheetId="2" refreshError="1"/>
      <sheetData sheetId="3" refreshError="1"/>
      <sheetData sheetId="4"/>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6820000000RRiZ?asPdf=false&amp;ope"/>
      <sheetName val="_06820000000RRiZ_asPdf_false__2"/>
    </sheetNames>
    <definedNames>
      <definedName name="sqlLogoff"/>
    </definedNames>
    <sheetDataSet>
      <sheetData sheetId="0" refreshError="1"/>
      <sheetData sheetId="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structions"/>
      <sheetName val="Transaction Fee Pricing"/>
      <sheetName val="Financial Notes"/>
      <sheetName val="TCO Assumptions"/>
      <sheetName val="Calculations"/>
      <sheetName val="TCO Summary"/>
      <sheetName val="TCO per country"/>
      <sheetName val="Spend &amp; transactions grid"/>
    </sheetNames>
    <sheetDataSet>
      <sheetData sheetId="0"/>
      <sheetData sheetId="1">
        <row r="2">
          <cell r="H2" t="str">
            <v>Total Annual Fees</v>
          </cell>
          <cell r="I2">
            <v>0</v>
          </cell>
          <cell r="J2" t="str">
            <v>Based on forecast transaction numbers</v>
          </cell>
        </row>
        <row r="6">
          <cell r="D6"/>
          <cell r="E6"/>
          <cell r="F6"/>
        </row>
        <row r="7">
          <cell r="B7" t="str">
            <v>TMC Name:</v>
          </cell>
          <cell r="C7"/>
          <cell r="E7"/>
        </row>
        <row r="8">
          <cell r="E8" t="str">
            <v>Proposed Pricing
(EUR)</v>
          </cell>
          <cell r="F8" t="str">
            <v>Comments</v>
          </cell>
        </row>
        <row r="9">
          <cell r="B9" t="str">
            <v>1. TRAVEL BOOKING - CORE SERVICES</v>
          </cell>
          <cell r="C9" t="str">
            <v>FEE TRIGGER</v>
          </cell>
          <cell r="E9"/>
          <cell r="F9"/>
        </row>
        <row r="10">
          <cell r="B10" t="str">
            <v>OFFLINE SERVICE FEES (including TOUCHED/CHECKED ONLINE)</v>
          </cell>
          <cell r="C10"/>
          <cell r="E10"/>
          <cell r="F10"/>
        </row>
        <row r="11">
          <cell r="B11" t="str">
            <v>1. Air (including any Hotel &amp; Car in same booking)</v>
          </cell>
          <cell r="C11"/>
          <cell r="E11"/>
          <cell r="F11"/>
        </row>
        <row r="12">
          <cell r="B12" t="str">
            <v>Continental air</v>
          </cell>
          <cell r="C12" t="str">
            <v>per issued ticket</v>
          </cell>
          <cell r="D12"/>
          <cell r="E12"/>
          <cell r="F12" t="str">
            <v>should include Conferma payment if required.
Regardless of content source (GDS, NDC, LCC, and data transfer of bookings to TRM partner.  Also to include any supporting quote for private stay extension.</v>
          </cell>
        </row>
        <row r="13">
          <cell r="B13" t="str">
            <v>Intercontinental air</v>
          </cell>
          <cell r="C13" t="str">
            <v>per issued ticket</v>
          </cell>
          <cell r="D13"/>
          <cell r="E13"/>
          <cell r="F13"/>
        </row>
        <row r="14">
          <cell r="B14" t="str">
            <v>Airline ticket - all changes after ticket issue, incl. exchange, refund, void.</v>
          </cell>
          <cell r="C14" t="str">
            <v>per change</v>
          </cell>
          <cell r="D14"/>
          <cell r="E14"/>
          <cell r="F14"/>
        </row>
        <row r="15">
          <cell r="B15" t="str">
            <v>2. Rail (including any Hotel &amp; Car in same booking)</v>
          </cell>
          <cell r="C15"/>
          <cell r="E15"/>
          <cell r="F15"/>
        </row>
        <row r="16">
          <cell r="B16" t="str">
            <v>Domestic/International rail</v>
          </cell>
          <cell r="C16" t="str">
            <v>per issued ticket</v>
          </cell>
          <cell r="D16"/>
          <cell r="E16"/>
          <cell r="F16" t="str">
            <v>regardless of rail provider, should include Conferma hotel payment if required and data transfer of bookings to TRM partner.</v>
          </cell>
        </row>
        <row r="17">
          <cell r="B17" t="str">
            <v>Any Rail change after ticket issue, incl. exchange, refund, void.</v>
          </cell>
          <cell r="C17" t="str">
            <v>per change</v>
          </cell>
          <cell r="D17"/>
          <cell r="E17"/>
          <cell r="F17"/>
        </row>
        <row r="18">
          <cell r="B18" t="str">
            <v>3. Hotel, Car &amp; Ground</v>
          </cell>
          <cell r="C18"/>
          <cell r="E18"/>
          <cell r="F18"/>
        </row>
        <row r="19">
          <cell r="B19" t="str">
            <v>Hotel only</v>
          </cell>
          <cell r="C19" t="str">
            <v>per booking</v>
          </cell>
          <cell r="D19"/>
          <cell r="E19"/>
          <cell r="F19" t="str">
            <v>should include Conferma payment if required and data transfer of bookings to TRM partner.</v>
          </cell>
        </row>
        <row r="20">
          <cell r="B20" t="str">
            <v>Car only</v>
          </cell>
          <cell r="C20" t="str">
            <v>per booking</v>
          </cell>
          <cell r="D20"/>
          <cell r="E20"/>
          <cell r="F20"/>
        </row>
        <row r="21">
          <cell r="B21" t="str">
            <v>Chauffeur Car (Car with driver), Other Ground services (Taxis, Parking, etc)</v>
          </cell>
          <cell r="C21" t="str">
            <v>per booking</v>
          </cell>
          <cell r="E21"/>
          <cell r="F21" t="str">
            <v>inc payment (VCC)</v>
          </cell>
        </row>
        <row r="22">
          <cell r="B22" t="str">
            <v>Miscellaneous Other - Simple</v>
          </cell>
          <cell r="C22" t="str">
            <v>per booking</v>
          </cell>
          <cell r="E22"/>
          <cell r="F22" t="str">
            <v>Service containing a single element, such as travel insurance, lounge pass etc.</v>
          </cell>
        </row>
        <row r="23">
          <cell r="B23" t="str">
            <v>Miscellaneous Other - Complex</v>
          </cell>
          <cell r="C23" t="str">
            <v>per booking</v>
          </cell>
          <cell r="E23"/>
          <cell r="F23" t="str">
            <v>Service containing multiple elements, such as booking meeting rooms, venue sourcing etc,</v>
          </cell>
        </row>
        <row r="24">
          <cell r="B24"/>
          <cell r="C24"/>
          <cell r="E24"/>
          <cell r="F24"/>
        </row>
        <row r="25">
          <cell r="B25" t="str">
            <v>ONLINE SERVICE FEES (TOUCHLESS BOOKINGS)</v>
          </cell>
          <cell r="C25"/>
          <cell r="E25"/>
          <cell r="F25"/>
        </row>
        <row r="26">
          <cell r="B26" t="str">
            <v>Air Booking  (including any Hotel &amp; Car in same booking)</v>
          </cell>
          <cell r="C26" t="str">
            <v>per issued ticket</v>
          </cell>
          <cell r="D26"/>
          <cell r="E26"/>
          <cell r="F26" t="str">
            <v>should include Conferma payment if required.
Regardless of content source (GDS, NDC, LCC,</v>
          </cell>
        </row>
        <row r="27">
          <cell r="B27" t="str">
            <v>Rail Booking  (including any Hotel &amp; Car in same booking)</v>
          </cell>
          <cell r="C27" t="str">
            <v>per issued ticket</v>
          </cell>
          <cell r="D27"/>
          <cell r="E27"/>
          <cell r="F27"/>
        </row>
        <row r="28">
          <cell r="B28" t="str">
            <v>Hotel only</v>
          </cell>
          <cell r="C28" t="str">
            <v>per booking</v>
          </cell>
          <cell r="D28"/>
          <cell r="E28"/>
          <cell r="F28" t="str">
            <v>should include Conferma payment if required</v>
          </cell>
        </row>
        <row r="29">
          <cell r="B29" t="str">
            <v>Car, or Other Ground services (Taxis, Parking, etc)</v>
          </cell>
          <cell r="C29" t="str">
            <v>per booking</v>
          </cell>
          <cell r="D29"/>
          <cell r="E29"/>
          <cell r="F29" t="str">
            <v>inc payment (VCC)</v>
          </cell>
        </row>
        <row r="30">
          <cell r="B30"/>
          <cell r="C30"/>
          <cell r="E30"/>
          <cell r="F30"/>
        </row>
        <row r="31">
          <cell r="B31" t="str">
            <v>OTHER CORE SERVICES</v>
          </cell>
          <cell r="C31"/>
          <cell r="E31"/>
          <cell r="F31"/>
        </row>
        <row r="32">
          <cell r="B32" t="str">
            <v>After-hours service - including ticket issue and other fees</v>
          </cell>
          <cell r="C32" t="str">
            <v>per call/contact</v>
          </cell>
          <cell r="E32"/>
          <cell r="F32" t="str">
            <v>including ticket issue and other fees</v>
          </cell>
        </row>
        <row r="33">
          <cell r="B33" t="str">
            <v>VIP surcharge (in-hours / after-hours) - refer to VIP requirements</v>
          </cell>
          <cell r="C33" t="str">
            <v>per ticketed or booked transaction</v>
          </cell>
          <cell r="E33"/>
          <cell r="F33" t="str">
            <v>In addition to core booking fee (incl After-hours)</v>
          </cell>
        </row>
        <row r="34">
          <cell r="E34"/>
          <cell r="F34"/>
        </row>
        <row r="35">
          <cell r="B35" t="str">
            <v>2. TRAVEL BOOKING - ANCILLARY SERVICE FEES</v>
          </cell>
          <cell r="C35"/>
          <cell r="E35"/>
          <cell r="F35"/>
        </row>
        <row r="36">
          <cell r="B36" t="str">
            <v>Visa and Passport Application processing</v>
          </cell>
          <cell r="C36" t="str">
            <v>per transaction</v>
          </cell>
          <cell r="E36"/>
          <cell r="F36"/>
        </row>
        <row r="37">
          <cell r="B37" t="str">
            <v>Meeting Room booking</v>
          </cell>
          <cell r="C37" t="str">
            <v>per booking</v>
          </cell>
          <cell r="E37"/>
          <cell r="F37"/>
        </row>
        <row r="38">
          <cell r="B38" t="str">
            <v>Credit card surcharge</v>
          </cell>
          <cell r="C38" t="str">
            <v>per transaction</v>
          </cell>
          <cell r="E38"/>
          <cell r="F38" t="str">
            <v>Only for use where supplier does not accept Lodge</v>
          </cell>
        </row>
        <row r="39">
          <cell r="E39"/>
          <cell r="F39"/>
        </row>
        <row r="40">
          <cell r="B40" t="str">
            <v>3. TRAVEL TECHNOLOGY FEES</v>
          </cell>
          <cell r="C40"/>
          <cell r="E40"/>
          <cell r="F40"/>
        </row>
        <row r="41">
          <cell r="B41" t="str">
            <v>OBT - Implementation cost</v>
          </cell>
          <cell r="C41" t="str">
            <v>per implementation</v>
          </cell>
          <cell r="E41"/>
          <cell r="F41"/>
        </row>
        <row r="42">
          <cell r="B42" t="str">
            <v>OBT - Single-Sign On implementation</v>
          </cell>
          <cell r="C42" t="str">
            <v>per implementation</v>
          </cell>
          <cell r="E42"/>
          <cell r="F42"/>
        </row>
        <row r="43">
          <cell r="B43" t="str">
            <v>OBT - Licence or maintenance fee</v>
          </cell>
          <cell r="C43" t="str">
            <v>per year</v>
          </cell>
          <cell r="E43"/>
          <cell r="F43"/>
        </row>
        <row r="44">
          <cell r="B44" t="str">
            <v>OBT - Training and support online</v>
          </cell>
          <cell r="C44" t="str">
            <v>per training session</v>
          </cell>
          <cell r="E44"/>
          <cell r="F44"/>
        </row>
        <row r="45">
          <cell r="B45" t="str">
            <v>Other - HR profile feed / synchronisation</v>
          </cell>
          <cell r="C45" t="str">
            <v>per year</v>
          </cell>
          <cell r="E45"/>
          <cell r="F45"/>
        </row>
        <row r="46">
          <cell r="E46"/>
          <cell r="F46"/>
        </row>
        <row r="47">
          <cell r="B47" t="str">
            <v>4. TRAVEL PRODUCTS</v>
          </cell>
          <cell r="C47"/>
          <cell r="E47"/>
          <cell r="F47"/>
        </row>
        <row r="48">
          <cell r="B48" t="str">
            <v>Reporting solution</v>
          </cell>
          <cell r="C48" t="str">
            <v>per year</v>
          </cell>
          <cell r="E48"/>
          <cell r="F48"/>
        </row>
        <row r="49">
          <cell r="B49" t="str">
            <v>Travel data bespoke reporting</v>
          </cell>
          <cell r="C49" t="str">
            <v>ad-hoc cost per report</v>
          </cell>
          <cell r="E49"/>
          <cell r="F49"/>
        </row>
        <row r="50">
          <cell r="B50" t="str">
            <v>Mobile App for Travellers (including Virtual Payment App)</v>
          </cell>
          <cell r="C50" t="str">
            <v>per year</v>
          </cell>
          <cell r="E50"/>
          <cell r="F50"/>
        </row>
        <row r="51">
          <cell r="B51" t="str">
            <v>Air reshopping</v>
          </cell>
          <cell r="C51" t="str">
            <v>please specify</v>
          </cell>
          <cell r="E51"/>
          <cell r="F51" t="str">
            <v>e.g. gain share</v>
          </cell>
        </row>
        <row r="52">
          <cell r="B52" t="str">
            <v>Hotel reshopping</v>
          </cell>
          <cell r="C52" t="str">
            <v>please specify</v>
          </cell>
          <cell r="E52"/>
          <cell r="F52" t="str">
            <v>e.g. gain share</v>
          </cell>
        </row>
        <row r="53">
          <cell r="B53" t="str">
            <v>Other products - please specify below</v>
          </cell>
          <cell r="C53"/>
          <cell r="E53"/>
          <cell r="F53"/>
        </row>
        <row r="54">
          <cell r="B54"/>
          <cell r="C54"/>
          <cell r="E54"/>
          <cell r="F54"/>
        </row>
        <row r="55">
          <cell r="B55"/>
          <cell r="C55"/>
          <cell r="E55"/>
          <cell r="F55"/>
        </row>
        <row r="56">
          <cell r="B56"/>
          <cell r="C56"/>
          <cell r="E56"/>
          <cell r="F56"/>
        </row>
        <row r="57">
          <cell r="E57"/>
          <cell r="F57"/>
        </row>
        <row r="58">
          <cell r="B58" t="str">
            <v>6. PROGRAMME SUPPORT</v>
          </cell>
          <cell r="C58"/>
          <cell r="E58"/>
          <cell r="F58"/>
        </row>
        <row r="59">
          <cell r="B59" t="str">
            <v>Implementation of Services</v>
          </cell>
          <cell r="C59" t="str">
            <v>per implementation</v>
          </cell>
          <cell r="E59"/>
          <cell r="F59"/>
        </row>
        <row r="60">
          <cell r="B60" t="str">
            <v>Other Programme Management or Support Fees - please specify below</v>
          </cell>
          <cell r="C60"/>
          <cell r="E60"/>
          <cell r="F60"/>
        </row>
        <row r="61">
          <cell r="B61"/>
          <cell r="C61"/>
          <cell r="E61"/>
          <cell r="F61"/>
        </row>
        <row r="62">
          <cell r="B62"/>
          <cell r="C62"/>
          <cell r="E62"/>
          <cell r="F62"/>
        </row>
        <row r="63">
          <cell r="E63"/>
          <cell r="F63"/>
        </row>
        <row r="64">
          <cell r="B64" t="str">
            <v>7. COUNTRY-SPECIFIC SERVICES AND FEES AND FEE TRIGGER INFORMATION</v>
          </cell>
          <cell r="C64"/>
          <cell r="E64"/>
          <cell r="F64"/>
        </row>
        <row r="65">
          <cell r="B65" t="str">
            <v>Other Services and Fees - please specify below</v>
          </cell>
          <cell r="C65"/>
          <cell r="E65"/>
          <cell r="F65"/>
        </row>
        <row r="66">
          <cell r="B66"/>
          <cell r="C66"/>
          <cell r="E66"/>
          <cell r="F66"/>
        </row>
        <row r="67">
          <cell r="B67"/>
          <cell r="C67"/>
          <cell r="E67"/>
          <cell r="F67"/>
        </row>
        <row r="68">
          <cell r="B68"/>
          <cell r="C68"/>
          <cell r="E68"/>
          <cell r="F68"/>
        </row>
        <row r="69">
          <cell r="B69"/>
          <cell r="C69"/>
          <cell r="E69"/>
          <cell r="F69"/>
        </row>
        <row r="70">
          <cell r="E70"/>
          <cell r="F70"/>
        </row>
        <row r="71">
          <cell r="B71" t="str">
            <v>8. OTHER SERVICES AND FEES - PLEASE LIST ALL OTHER SERVICES AND FEES AND FEE TRIGGER INFORMATION</v>
          </cell>
          <cell r="C71"/>
          <cell r="E71"/>
          <cell r="F71"/>
        </row>
        <row r="72">
          <cell r="B72" t="str">
            <v>Other Services and Fees - please specify below</v>
          </cell>
          <cell r="C72"/>
          <cell r="E72"/>
          <cell r="F72"/>
        </row>
        <row r="73">
          <cell r="B73"/>
          <cell r="C73"/>
          <cell r="E73"/>
          <cell r="F73"/>
        </row>
        <row r="74">
          <cell r="B74"/>
          <cell r="C74"/>
          <cell r="E74"/>
          <cell r="F74"/>
        </row>
        <row r="75">
          <cell r="B75"/>
          <cell r="C75"/>
          <cell r="E75"/>
          <cell r="F75"/>
        </row>
        <row r="76">
          <cell r="B76"/>
          <cell r="C76"/>
          <cell r="E76"/>
          <cell r="F76"/>
        </row>
      </sheetData>
      <sheetData sheetId="2"/>
      <sheetData sheetId="3"/>
      <sheetData sheetId="4">
        <row r="8">
          <cell r="B8">
            <v>657</v>
          </cell>
        </row>
      </sheetData>
      <sheetData sheetId="5"/>
      <sheetData sheetId="6"/>
      <sheetData sheetId="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el NETHERLANDS"/>
      <sheetName val="mkt control sheet"/>
      <sheetName val="mkt Country matrix"/>
      <sheetName val="mkt Productivity"/>
      <sheetName val="mkt Workings"/>
      <sheetName val="mkt static data"/>
      <sheetName val="mkt BTClowcost"/>
      <sheetName val="mkt Payroll"/>
      <sheetName val="mkt Configuration"/>
      <sheetName val="mkt LMH"/>
      <sheetName val="mkt sign off grid"/>
      <sheetName val="mkt ancillary charges"/>
      <sheetName val="version grid"/>
      <sheetName val="Glossary Transaction Definition"/>
      <sheetName val="Glossary - Costing Model"/>
      <sheetName val="Definitions"/>
      <sheetName val="export line"/>
      <sheetName val="Model~AMGEN~NETHERLANDS BTC 200"/>
      <sheetName val="Model~AMGEN~NETHERLANDS%20BTC%2"/>
      <sheetName val="Fx rates"/>
      <sheetName val="//c.eu0.content.force.com/Clien"/>
      <sheetName val="model_NETHERLANDS"/>
      <sheetName val="mkt_control_sheet"/>
      <sheetName val="mkt_Country_matrix"/>
      <sheetName val="mkt_Productivity"/>
      <sheetName val="mkt_Workings"/>
      <sheetName val="mkt_static_data"/>
      <sheetName val="mkt_BTClowcost"/>
      <sheetName val="mkt_Payroll"/>
      <sheetName val="mkt_Configuration"/>
      <sheetName val="mkt_LMH"/>
      <sheetName val="mkt_sign_off_grid"/>
      <sheetName val="mkt_ancillary_charges"/>
      <sheetName val="version_grid"/>
      <sheetName val="Glossary_Transaction_Definition"/>
      <sheetName val="Glossary_-_Costing_Model"/>
      <sheetName val="export_line"/>
      <sheetName val="Model~AMGEN~NETHERLANDS_BTC_200"/>
      <sheetName val="Fx_rates"/>
      <sheetName val="//c_eu0_content_force_com/Clien"/>
      <sheetName val="_Model_AMGEN_NETHERLANDS_BTC__2"/>
      <sheetName val="_Model_AMGEN_NETHERLANDS_BTC__3"/>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efreshError="1"/>
      <sheetData sheetId="4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ord analysis"/>
      <sheetName val="Denmark"/>
      <sheetName val="Denmark analysis"/>
      <sheetName val="costing model calc analysis"/>
      <sheetName val="Min"/>
      <sheetName val="model~v02"/>
      <sheetName val="Sheet1"/>
      <sheetName val="model DENMARK"/>
      <sheetName val="act Input"/>
      <sheetName val="cus Input"/>
      <sheetName val="mkt control sheet"/>
      <sheetName val="act control sheet"/>
      <sheetName val="cus control sheet"/>
      <sheetName val="yvonne's comments"/>
      <sheetName val="mkt Country matrix"/>
      <sheetName val="act Country matrix"/>
      <sheetName val="cus Country matrix"/>
      <sheetName val="mkt Productivity"/>
      <sheetName val="act Productivity"/>
      <sheetName val="cus Productivity"/>
      <sheetName val="mkt Workings"/>
      <sheetName val="act Workings"/>
      <sheetName val="cus Workings"/>
      <sheetName val="mkt static data"/>
      <sheetName val="act static data"/>
      <sheetName val="cus static data"/>
      <sheetName val="mkt BTClowcost"/>
      <sheetName val="act BTClowcost"/>
      <sheetName val="cus BTClowcost"/>
      <sheetName val="mkt Payroll"/>
      <sheetName val="act Payroll"/>
      <sheetName val="cus Payroll"/>
      <sheetName val="mkt Configuration"/>
      <sheetName val="act Configuration"/>
      <sheetName val="cus Configuration"/>
      <sheetName val="mkt LMH"/>
      <sheetName val="act LMH"/>
      <sheetName val="cus LMH"/>
      <sheetName val="mkt sign off grid"/>
      <sheetName val="act sign off grid"/>
      <sheetName val="cus sign off grid"/>
      <sheetName val="mkt ancillary charges"/>
      <sheetName val="act ancillary charges"/>
      <sheetName val="cus ancillary charges"/>
      <sheetName val="version grid"/>
      <sheetName val="Glossary Transaction Definition"/>
      <sheetName val="Glossary - Costing Model"/>
      <sheetName val="costing model calculation"/>
      <sheetName val="Max"/>
      <sheetName val="Definitions"/>
      <sheetName val="export line"/>
      <sheetName val="consolidated model"/>
      <sheetName val="model NETHERLANDS"/>
      <sheetName val="09 Rates"/>
      <sheetName val="Model~A P M M ~DENMARK~BTC~v03"/>
      <sheetName val="mkt Input"/>
      <sheetName val="word_analysis"/>
      <sheetName val="Denmark_analysis"/>
      <sheetName val="costing_model_calc_analysis"/>
      <sheetName val="model_DENMARK"/>
      <sheetName val="act_Input"/>
      <sheetName val="cus_Input"/>
      <sheetName val="mkt_control_sheet"/>
      <sheetName val="act_control_sheet"/>
      <sheetName val="cus_control_sheet"/>
      <sheetName val="yvonne's_comments"/>
      <sheetName val="mkt_Country_matrix"/>
      <sheetName val="act_Country_matrix"/>
      <sheetName val="cus_Country_matrix"/>
      <sheetName val="mkt_Productivity"/>
      <sheetName val="act_Productivity"/>
      <sheetName val="cus_Productivity"/>
      <sheetName val="mkt_Workings"/>
      <sheetName val="act_Workings"/>
      <sheetName val="cus_Workings"/>
      <sheetName val="mkt_static_data"/>
      <sheetName val="act_static_data"/>
      <sheetName val="cus_static_data"/>
      <sheetName val="mkt_BTClowcost"/>
      <sheetName val="act_BTClowcost"/>
      <sheetName val="cus_BTClowcost"/>
      <sheetName val="mkt_Payroll"/>
      <sheetName val="act_Payroll"/>
      <sheetName val="cus_Payroll"/>
      <sheetName val="mkt_Configuration"/>
      <sheetName val="act_Configuration"/>
      <sheetName val="cus_Configuration"/>
      <sheetName val="mkt_LMH"/>
      <sheetName val="act_LMH"/>
      <sheetName val="cus_LMH"/>
      <sheetName val="mkt_sign_off_grid"/>
      <sheetName val="act_sign_off_grid"/>
      <sheetName val="cus_sign_off_grid"/>
      <sheetName val="mkt_ancillary_charges"/>
      <sheetName val="act_ancillary_charges"/>
      <sheetName val="cus_ancillary_charges"/>
      <sheetName val="version_grid"/>
      <sheetName val="Glossary_Transaction_Definition"/>
      <sheetName val="Glossary_-_Costing_Model"/>
      <sheetName val="costing_model_calculation"/>
      <sheetName val="export_line"/>
      <sheetName val="consolidated_model"/>
      <sheetName val="model_NETHERLANDS"/>
      <sheetName val="09_Rates"/>
      <sheetName val="Model~A_P_M_M_~DENMARK~BTC~v03"/>
      <sheetName val="mkt_Input"/>
    </sheetNames>
    <sheetDataSet>
      <sheetData sheetId="0"/>
      <sheetData sheetId="1"/>
      <sheetData sheetId="2"/>
      <sheetData sheetId="3"/>
      <sheetData sheetId="4"/>
      <sheetData sheetId="5"/>
      <sheetData sheetId="6"/>
      <sheetData sheetId="7"/>
      <sheetData sheetId="8"/>
      <sheetData sheetId="9"/>
      <sheetData sheetId="10" refreshError="1"/>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sheetData sheetId="53" refreshError="1"/>
      <sheetData sheetId="54" refreshError="1"/>
      <sheetData sheetId="55" refreshError="1"/>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GS-TP"/>
      <sheetName val="IQ"/>
      <sheetName val="Dados"/>
      <sheetName val="TGS_TP"/>
      <sheetName val="Exchange Rates"/>
      <sheetName val="TSG-UEN"/>
      <sheetName val="TR"/>
      <sheetName val="TA"/>
      <sheetName val="TC"/>
      <sheetName val="TT"/>
      <sheetName val="GR+ GR SUL"/>
      <sheetName val="INF4"/>
      <sheetName val="ACT"/>
      <sheetName val="CT"/>
      <sheetName val="IH"/>
      <sheetName val="WL"/>
      <sheetName val="NHT"/>
      <sheetName val="AC"/>
      <sheetName val="ACD"/>
      <sheetName val="Lançamentos em Analise - Fornec"/>
      <sheetName val="Lan�amentos em Analise - Fornec"/>
      <sheetName val="GR+_GR_SUL"/>
      <sheetName val="Lançamentos_em_Analise_-_Fornec"/>
      <sheetName val="Lan�amentos_em_Analise_-_Fornec"/>
      <sheetName val="Variables"/>
      <sheetName val="Assumptions"/>
      <sheetName val="Past Performance"/>
      <sheetName val="Year 1 Sales Forecast"/>
      <sheetName val="5 Year Sales Forecast"/>
      <sheetName val="Year 1 Cost of Sales"/>
      <sheetName val="5 Year Cost of Sales"/>
      <sheetName val="Start-Up Capital"/>
      <sheetName val="Start-Up Capitalization"/>
      <sheetName val="Income Statement"/>
      <sheetName val="Cash Budget"/>
      <sheetName val="Break-Even"/>
      <sheetName val="Plan vs Actual"/>
      <sheetName val="Balance Sheet"/>
      <sheetName val="Highlights"/>
      <sheetName val="Links"/>
      <sheetName val="Lookup"/>
      <sheetName val="Country List"/>
      <sheetName val="Latest History"/>
      <sheetName val="GR+_GR_SUL1"/>
      <sheetName val="Lançamentos_em_Analise_-_Forne1"/>
      <sheetName val="Lan�amentos_em_Analise_-_Forne1"/>
      <sheetName val="Exchange_Rates"/>
      <sheetName val="Past_Performance"/>
      <sheetName val="Year_1_Sales_Forecast"/>
      <sheetName val="5_Year_Sales_Forecast"/>
      <sheetName val="Year_1_Cost_of_Sales"/>
      <sheetName val="5_Year_Cost_of_Sales"/>
      <sheetName val="Start-Up_Capital"/>
      <sheetName val="Start-Up_Capitalization"/>
      <sheetName val="Income_Statement"/>
      <sheetName val="Cash_Budget"/>
      <sheetName val="Plan_vs_Actual"/>
      <sheetName val="Balance_Sheet"/>
      <sheetName val="Country_List"/>
      <sheetName val="Latest_History"/>
      <sheetName val="Proposed"/>
      <sheetName val="GR+_GR_SUL2"/>
      <sheetName val="Lançamentos_em_Analise_-_Forne2"/>
      <sheetName val="Lan�amentos_em_Analise_-_Forne2"/>
      <sheetName val="Exchange_Rates1"/>
      <sheetName val="Past_Performance1"/>
      <sheetName val="Year_1_Sales_Forecast1"/>
      <sheetName val="5_Year_Sales_Forecast1"/>
      <sheetName val="Year_1_Cost_of_Sales1"/>
      <sheetName val="5_Year_Cost_of_Sales1"/>
      <sheetName val="Start-Up_Capital1"/>
      <sheetName val="Start-Up_Capitalization1"/>
      <sheetName val="Income_Statement1"/>
      <sheetName val="Cash_Budget1"/>
      <sheetName val="Plan_vs_Actual1"/>
      <sheetName val="Balance_Sheet1"/>
      <sheetName val="Country_List1"/>
      <sheetName val="Latest_History1"/>
      <sheetName val="Main_Menu"/>
      <sheetName val="Sheet2"/>
      <sheetName val="DO NOT DELETE Dropdown Refs"/>
      <sheetName val="Cover"/>
      <sheetName val="IND"/>
      <sheetName val="TEXAS UTIL"/>
      <sheetName val="GR+_GR_SUL3"/>
      <sheetName val="Lançamentos_em_Analise_-_Forne3"/>
      <sheetName val="Lan�amentos_em_Analise_-_Forne3"/>
      <sheetName val="Exchange_Rates2"/>
      <sheetName val="Past_Performance2"/>
      <sheetName val="Year_1_Sales_Forecast2"/>
      <sheetName val="5_Year_Sales_Forecast2"/>
      <sheetName val="Year_1_Cost_of_Sales2"/>
      <sheetName val="5_Year_Cost_of_Sales2"/>
      <sheetName val="Start-Up_Capital2"/>
      <sheetName val="Start-Up_Capitalization2"/>
      <sheetName val="Income_Statement2"/>
      <sheetName val="Cash_Budget2"/>
      <sheetName val="Plan_vs_Actual2"/>
      <sheetName val="Balance_Sheet2"/>
      <sheetName val="Country_List2"/>
      <sheetName val="Latest_History2"/>
      <sheetName val="0000000000000000000000000"/>
      <sheetName val="P&amp;L"/>
      <sheetName val="Business Unit"/>
      <sheetName val="Sheet1"/>
      <sheetName val="Summary"/>
      <sheetName val="ExchangeRates"/>
      <sheetName val="BU_Currency"/>
      <sheetName val="FX"/>
      <sheetName val="NI BRIDGE FY B18 v. FC08 USD"/>
      <sheetName val="NI BRIDGE FY B18 v. FC07 LOC"/>
      <sheetName val="NI BRIDGE FY FC08 v. B19 USD"/>
      <sheetName val="NI BRIDGE FY FC08 v. B18 LOC"/>
      <sheetName val="FR"/>
      <sheetName val="DO_NOT_DELETE_Dropdown_Refs"/>
      <sheetName val="TEXAS_UTIL"/>
      <sheetName val="Business_Unit"/>
      <sheetName val="NI_BRIDGE_FY_B18_v__FC08_USD"/>
      <sheetName val="NI_BRIDGE_FY_B18_v__FC07_LOC"/>
      <sheetName val="NI_BRIDGE_FY_FC08_v__B19_USD"/>
      <sheetName val="NI_BRIDGE_FY_FC08_v__B18_LOC"/>
      <sheetName val="GR+_GR_SUL4"/>
      <sheetName val="Lançamentos_em_Analise_-_Forne4"/>
      <sheetName val="Lan�amentos_em_Analise_-_Forne4"/>
      <sheetName val="Exchange_Rates3"/>
      <sheetName val="Past_Performance3"/>
      <sheetName val="Year_1_Sales_Forecast3"/>
      <sheetName val="5_Year_Sales_Forecast3"/>
      <sheetName val="Year_1_Cost_of_Sales3"/>
      <sheetName val="5_Year_Cost_of_Sales3"/>
      <sheetName val="Start-Up_Capital3"/>
      <sheetName val="Start-Up_Capitalization3"/>
      <sheetName val="Income_Statement3"/>
      <sheetName val="Cash_Budget3"/>
      <sheetName val="Plan_vs_Actual3"/>
      <sheetName val="Balance_Sheet3"/>
      <sheetName val="Country_List3"/>
      <sheetName val="Latest_History3"/>
      <sheetName val="DO_NOT_DELETE_Dropdown_Refs1"/>
      <sheetName val="TEXAS_UTIL1"/>
      <sheetName val="Business_Unit1"/>
      <sheetName val="NI_BRIDGE_FY_B18_v__FC08_USD1"/>
      <sheetName val="NI_BRIDGE_FY_B18_v__FC07_LOC1"/>
      <sheetName val="NI_BRIDGE_FY_FC08_v__B19_USD1"/>
      <sheetName val="NI_BRIDGE_FY_FC08_v__B18_LOC1"/>
    </sheetNames>
    <sheetDataSet>
      <sheetData sheetId="0" refreshError="1"/>
      <sheetData sheetId="1" refreshError="1"/>
      <sheetData sheetId="2" refreshError="1"/>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refreshError="1"/>
      <sheetData sheetId="21"/>
      <sheetData sheetId="22"/>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refreshError="1"/>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GS-TP"/>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ariables"/>
      <sheetName val="Assumptions"/>
      <sheetName val="Past Performance"/>
      <sheetName val="Year 1 Sales Forecast"/>
      <sheetName val="5 Year Sales Forecast"/>
      <sheetName val="Year 1 Cost of Sales"/>
      <sheetName val="5 Year Cost of Sales"/>
      <sheetName val="Start-Up Capital"/>
      <sheetName val="Start-Up Capitalization"/>
      <sheetName val="Income Statement"/>
      <sheetName val="Cash Budget"/>
      <sheetName val="Break-Even"/>
      <sheetName val="Plan vs Actual"/>
      <sheetName val="Balance Sheet"/>
      <sheetName val="Highlights"/>
      <sheetName val="Contents"/>
      <sheetName val="Personnel Plan"/>
      <sheetName val="Start_Up Capital"/>
      <sheetName val="Start_Up Capitalization"/>
      <sheetName val="Break_Even"/>
      <sheetName val="Direct Advertsing Effectiveness"/>
      <sheetName val="CM and BreakEven Analysis"/>
      <sheetName val="Sales Seasonality by Month"/>
      <sheetName val="Acquisition Cost by Campaign"/>
      <sheetName val="Summary E-Mail ROI"/>
      <sheetName val="Summary Blended E-Mail ROI"/>
      <sheetName val="Web Site Traffic"/>
      <sheetName val="INPUT"/>
      <sheetName val="Main Menu"/>
      <sheetName val="Parametros"/>
      <sheetName val="Mes"/>
      <sheetName val="Base Aeroportos"/>
      <sheetName val="BASES"/>
      <sheetName val="UEN"/>
      <sheetName val="Ficha Cadastral CWT"/>
      <sheetName val="WL"/>
      <sheetName val="TOTAL"/>
      <sheetName val="VOL98_PAR_PDV"/>
      <sheetName val="Ficha Terex SAO - atualização"/>
      <sheetName val="BalanceSheet"/>
      <sheetName val="Lists"/>
      <sheetName val="Configuration"/>
      <sheetName val=""/>
      <sheetName val="Sheet1"/>
      <sheetName val="Sheet2"/>
      <sheetName val="Sheet3"/>
      <sheetName val="Data Lists"/>
      <sheetName val="test"/>
      <sheetName val="Past_Performance"/>
      <sheetName val="Year_1_Sales_Forecast"/>
      <sheetName val="5_Year_Sales_Forecast"/>
      <sheetName val="Year_1_Cost_of_Sales"/>
      <sheetName val="5_Year_Cost_of_Sales"/>
      <sheetName val="Start-Up_Capital"/>
      <sheetName val="Start-Up_Capitalization"/>
      <sheetName val="Personnel_Plan"/>
      <sheetName val="Income_Statement"/>
      <sheetName val="Cash_Budget"/>
      <sheetName val="Balance_Sheet"/>
      <sheetName val="Plan_vs_Actual"/>
      <sheetName val="Direct_Advertsing_Effectiveness"/>
      <sheetName val="CM_and_BreakEven_Analysis"/>
      <sheetName val="Sales_Seasonality_by_Month"/>
      <sheetName val="Acquisition_Cost_by_Campaign"/>
      <sheetName val="Summary_E-Mail_ROI"/>
      <sheetName val="Summary_Blended_E-Mail_ROI"/>
      <sheetName val="Web_Site_Traffic"/>
      <sheetName val="Start_Up_Capital"/>
      <sheetName val="Start_Up_Capitalization"/>
      <sheetName val="Main_Menu"/>
      <sheetName val="Base_Aeroportos"/>
      <sheetName val="Ficha_Cadastral_CWT"/>
      <sheetName val="Ficha_Terex_SAO_-_atualização"/>
      <sheetName val="Data_Lis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sheetData sheetId="44"/>
      <sheetData sheetId="45"/>
      <sheetData sheetId="46" refreshError="1"/>
      <sheetData sheetId="47" refreshError="1"/>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ariables"/>
      <sheetName val="Direct Advertsing Effectiveness"/>
      <sheetName val="CM and BreakEven Analysis"/>
      <sheetName val="Sales Seasonality by Month"/>
      <sheetName val="Acquisition Cost by Campaign"/>
      <sheetName val="Summary E-Mail ROI"/>
      <sheetName val="Summary Blended E-Mail ROI"/>
      <sheetName val="Web Site Traffic"/>
      <sheetName val="Main Menu"/>
      <sheetName val="Marketing  Budget"/>
      <sheetName val="Moving Average Sales Forecast"/>
      <sheetName val="Sales Forecast by Growth"/>
      <sheetName val="Sales Forecast by Market Share"/>
      <sheetName val="Unit Sales Forecast"/>
      <sheetName val="E-Mail List Development"/>
      <sheetName val="Direct Marketing Analysis"/>
      <sheetName val="Traditional Mail ROI Analysis"/>
      <sheetName val="Traditional Mail Blended ROI"/>
      <sheetName val="Price Estimate Services"/>
      <sheetName val="Price Estimate for Goods"/>
      <sheetName val="Target Return Pricing"/>
      <sheetName val="Average Selling Price"/>
      <sheetName val="Ratios and Measures"/>
      <sheetName val="Selling  Metrics"/>
      <sheetName val="Lifetime Value Customers"/>
      <sheetName val="Return on Time Invested"/>
      <sheetName val="Advertising Effectiveness"/>
      <sheetName val="Trade Show Budget"/>
      <sheetName val="Sales Analysis"/>
      <sheetName val="Sales Force Metrics"/>
      <sheetName val="Media Forecast"/>
      <sheetName val="Cost of Coupon Promotion"/>
      <sheetName val="Promotion Payback Analysis"/>
      <sheetName val="Business Strength Analysis"/>
      <sheetName val="Competitor Analysis"/>
      <sheetName val="Critical Success Factors "/>
      <sheetName val="Marketing Score Card"/>
      <sheetName val="Market Attractiveness Analysis"/>
      <sheetName val="Product Competitive Analysis"/>
      <sheetName val="Store-to-Store Sales"/>
      <sheetName val="Merchandise Plan"/>
      <sheetName val="Summary E_Mail ROI"/>
      <sheetName val="Summary Blended E_Mail ROI"/>
      <sheetName val="Budget 2004 - client"/>
      <sheetName val="Input"/>
      <sheetName val="Read Me"/>
      <sheetName val="Summary"/>
      <sheetName val="Detailed"/>
      <sheetName val="Salaries"/>
      <sheetName val="Contents"/>
      <sheetName val="Assumptions"/>
      <sheetName val="Past Performance"/>
      <sheetName val="Year 1 Sales Forecast"/>
      <sheetName val="5 Year Sales Forecast"/>
      <sheetName val="Year 1 Cost of Sales"/>
      <sheetName val="5 Year Cost of Sales"/>
      <sheetName val="Start-Up Capital"/>
      <sheetName val="Start-Up Capitalization"/>
      <sheetName val="Income Statement"/>
      <sheetName val="Cash Budget"/>
      <sheetName val="Break-Even"/>
      <sheetName val="Plan vs Actual"/>
      <sheetName val="Balance Sheet"/>
      <sheetName val="Highlights"/>
      <sheetName val="Inputs"/>
      <sheetName val="Proposed"/>
      <sheetName val="Top25"/>
      <sheetName val="Etech US 2001"/>
      <sheetName val="Main_Menu"/>
      <sheetName val="Marketing__Budget"/>
      <sheetName val="CM_and_BreakEven_Analysis"/>
      <sheetName val="Moving_Average_Sales_Forecast"/>
      <sheetName val="Sales_Seasonality_by_Month"/>
      <sheetName val="Sales_Forecast_by_Growth"/>
      <sheetName val="Sales_Forecast_by_Market_Share"/>
      <sheetName val="Unit_Sales_Forecast"/>
      <sheetName val="Acquisition_Cost_by_Campaign"/>
      <sheetName val="Summary_E-Mail_ROI"/>
      <sheetName val="Summary_Blended_E-Mail_ROI"/>
      <sheetName val="Web_Site_Traffic"/>
      <sheetName val="E-Mail_List_Development"/>
      <sheetName val="Direct_Advertsing_Effectiveness"/>
      <sheetName val="Direct_Marketing_Analysis"/>
      <sheetName val="Traditional_Mail_ROI_Analysis"/>
      <sheetName val="Traditional_Mail_Blended_ROI"/>
      <sheetName val="Price_Estimate_Services"/>
      <sheetName val="Price_Estimate_for_Goods"/>
      <sheetName val="Target_Return_Pricing"/>
      <sheetName val="Average_Selling_Price"/>
      <sheetName val="Ratios_and_Measures"/>
      <sheetName val="Selling__Metrics"/>
      <sheetName val="Lifetime_Value_Customers"/>
      <sheetName val="Return_on_Time_Invested"/>
      <sheetName val="Advertising_Effectiveness"/>
      <sheetName val="Trade_Show_Budget"/>
      <sheetName val="Sales_Analysis"/>
      <sheetName val="Sales_Force_Metrics"/>
      <sheetName val="Media_Forecast"/>
      <sheetName val="Cost_of_Coupon_Promotion"/>
      <sheetName val="Promotion_Payback_Analysis"/>
      <sheetName val="Business_Strength_Analysis"/>
      <sheetName val="Competitor_Analysis"/>
      <sheetName val="Critical_Success_Factors_"/>
      <sheetName val="Marketing_Score_Card"/>
      <sheetName val="Market_Attractiveness_Analysis"/>
      <sheetName val="Product_Competitive_Analysis"/>
      <sheetName val="Store-to-Store_Sales"/>
      <sheetName val="Merchandise_Plan"/>
      <sheetName val="Budget_2004_-_client"/>
      <sheetName val="Read_Me"/>
      <sheetName val="Summary_E_Mail_ROI"/>
      <sheetName val="Summary_Blended_E_Mail_ROI"/>
      <sheetName val="Past_Performance"/>
      <sheetName val="Year_1_Sales_Forecast"/>
      <sheetName val="5_Year_Sales_Forecast"/>
      <sheetName val="Year_1_Cost_of_Sales"/>
      <sheetName val="5_Year_Cost_of_Sales"/>
      <sheetName val="Start-Up_Capital"/>
      <sheetName val="Start-Up_Capitalization"/>
      <sheetName val="Income_Statement"/>
      <sheetName val="Cash_Budget"/>
      <sheetName val="Plan_vs_Actual"/>
      <sheetName val="Balance_Sheet"/>
      <sheetName val="Ultimate Marketing Calculato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icing Model"/>
      <sheetName val="Data Consolidation"/>
      <sheetName val="CURRENCIES TO BE UPDATED"/>
      <sheetName val="Local Account Mgt"/>
      <sheetName val="Input"/>
      <sheetName val="13. Account Management"/>
      <sheetName val="Sizing Request - Schneider"/>
      <sheetName val="Sales"/>
      <sheetName val="Sheet1"/>
      <sheetName val="Sheet2"/>
      <sheetName val="Trx breakdown"/>
      <sheetName val="Model"/>
      <sheetName val="CPQ"/>
      <sheetName val="Check"/>
      <sheetName val="Pricing Check Countries"/>
      <sheetName val="HUB Solutions"/>
      <sheetName val="Financial Summary"/>
      <sheetName val="Client Summary"/>
      <sheetName val="Client Price List"/>
      <sheetName val="GSR"/>
      <sheetName val="Bid Plan"/>
      <sheetName val="VISA PROVIDER"/>
      <sheetName val="Lib_FXRates"/>
      <sheetName val="Lib_StdAssumptions"/>
      <sheetName val="Lib_StdFees"/>
      <sheetName val="Countries &amp; Curr."/>
      <sheetName val="Lib_Floors"/>
      <sheetName val="Lists_SP"/>
      <sheetName val="Log"/>
      <sheetName val="Lists"/>
      <sheetName val="Import"/>
      <sheetName val="Client Profitability"/>
      <sheetName val="Changes"/>
      <sheetName val="SCHNEIDER ELECTRIC - GPM_202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ernal - Profit"/>
      <sheetName val="Mgmt Fee"/>
      <sheetName val="Trx Fee"/>
      <sheetName val="Input Data"/>
      <sheetName val="Internal - Input"/>
      <sheetName val="Internal Addtl Svcs"/>
      <sheetName val="Internal-Overrides"/>
      <sheetName val="Salaries"/>
      <sheetName val="Impl"/>
      <sheetName val="Internal - SlsComm"/>
      <sheetName val="Cost Avoidance"/>
      <sheetName val="CLIENT Financial Terms"/>
      <sheetName val="CLIENT Services"/>
      <sheetName val="CLIENT Services (Core)"/>
      <sheetName val="Services (Internal)"/>
      <sheetName val="Blk List (Internal)"/>
      <sheetName val="Authorizer (internal)"/>
      <sheetName val="GetThere internal"/>
      <sheetName val="Concur Travel (internal)"/>
      <sheetName val="GetThere Client"/>
      <sheetName val="Concur Travel Client"/>
    </sheetNames>
    <sheetDataSet>
      <sheetData sheetId="0" refreshError="1"/>
      <sheetData sheetId="1" refreshError="1"/>
      <sheetData sheetId="2" refreshError="1"/>
      <sheetData sheetId="3"/>
      <sheetData sheetId="4"/>
      <sheetData sheetId="5"/>
      <sheetData sheetId="6" refreshError="1"/>
      <sheetData sheetId="7" refreshError="1"/>
      <sheetData sheetId="8" refreshError="1"/>
      <sheetData sheetId="9"/>
      <sheetData sheetId="10" refreshError="1"/>
      <sheetData sheetId="11" refreshError="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ernal - Profit"/>
      <sheetName val="Mgmt Fee"/>
      <sheetName val="Trx Fee"/>
      <sheetName val="Input Data"/>
      <sheetName val="Internal - Input"/>
      <sheetName val="Internal Addtl Svcs"/>
      <sheetName val="Internal-Overrides"/>
      <sheetName val="Salaries"/>
      <sheetName val="Impl"/>
      <sheetName val="Internal - SlsComm"/>
      <sheetName val="Cost Avoidance"/>
      <sheetName val="CLIENT Financial Terms"/>
      <sheetName val="CLIENT Services"/>
      <sheetName val="CLIENT Services (Core)"/>
      <sheetName val="Services (Internal)"/>
      <sheetName val="Blk List (Internal)"/>
      <sheetName val="Authorizer (internal)"/>
      <sheetName val="GetThere internal"/>
      <sheetName val="Concur Travel (internal)"/>
      <sheetName val="GetThere Client"/>
      <sheetName val="Concur Travel Client"/>
    </sheetNames>
    <sheetDataSet>
      <sheetData sheetId="0" refreshError="1"/>
      <sheetData sheetId="1" refreshError="1"/>
      <sheetData sheetId="2" refreshError="1"/>
      <sheetData sheetId="3"/>
      <sheetData sheetId="4"/>
      <sheetData sheetId="5"/>
      <sheetData sheetId="6" refreshError="1"/>
      <sheetData sheetId="7" refreshError="1"/>
      <sheetData sheetId="8" refreshError="1"/>
      <sheetData sheetId="9"/>
      <sheetData sheetId="10" refreshError="1"/>
      <sheetData sheetId="11" refreshError="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mm Request"/>
      <sheetName val="Multi National Sales Bonus"/>
      <sheetName val="Detail"/>
      <sheetName val="workings"/>
      <sheetName val="Comm_Request"/>
      <sheetName val="Multi_National_Sales_Bonus"/>
    </sheetNames>
    <sheetDataSet>
      <sheetData sheetId="0"/>
      <sheetData sheetId="1"/>
      <sheetData sheetId="2" refreshError="1"/>
      <sheetData sheetId="3" refreshError="1"/>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F64EB-4D26-4DBC-B56C-19DA9575B3BA}">
  <dimension ref="B7:E45"/>
  <sheetViews>
    <sheetView showGridLines="0" topLeftCell="B15" zoomScale="85" zoomScaleNormal="85" workbookViewId="0">
      <selection activeCell="B8" sqref="B8:B36"/>
    </sheetView>
  </sheetViews>
  <sheetFormatPr defaultRowHeight="14.45"/>
  <cols>
    <col min="1" max="1" width="2.5703125" customWidth="1"/>
    <col min="2" max="2" width="255.5703125" customWidth="1"/>
    <col min="15" max="15" width="22.85546875" customWidth="1"/>
  </cols>
  <sheetData>
    <row r="7" spans="2:5" s="1" customFormat="1" ht="28.5" customHeight="1">
      <c r="B7" s="119" t="s">
        <v>0</v>
      </c>
    </row>
    <row r="8" spans="2:5" ht="15.95" customHeight="1">
      <c r="B8" s="374" t="s">
        <v>1</v>
      </c>
      <c r="C8" s="373"/>
      <c r="D8" s="373"/>
      <c r="E8" s="373"/>
    </row>
    <row r="9" spans="2:5" ht="14.45" customHeight="1">
      <c r="B9" s="375"/>
    </row>
    <row r="10" spans="2:5" ht="14.45" customHeight="1">
      <c r="B10" s="375"/>
    </row>
    <row r="11" spans="2:5" ht="14.45" customHeight="1">
      <c r="B11" s="375"/>
    </row>
    <row r="12" spans="2:5" ht="14.45" customHeight="1">
      <c r="B12" s="375"/>
    </row>
    <row r="13" spans="2:5" ht="14.45" customHeight="1">
      <c r="B13" s="375"/>
    </row>
    <row r="14" spans="2:5" ht="14.45" customHeight="1">
      <c r="B14" s="375"/>
    </row>
    <row r="15" spans="2:5" ht="14.45" customHeight="1">
      <c r="B15" s="375"/>
    </row>
    <row r="16" spans="2:5" ht="14.45" customHeight="1">
      <c r="B16" s="375"/>
    </row>
    <row r="17" spans="2:2" ht="14.45" customHeight="1">
      <c r="B17" s="375"/>
    </row>
    <row r="18" spans="2:2" ht="14.45" customHeight="1">
      <c r="B18" s="375"/>
    </row>
    <row r="19" spans="2:2" ht="14.45" customHeight="1">
      <c r="B19" s="375"/>
    </row>
    <row r="20" spans="2:2" ht="14.45" customHeight="1">
      <c r="B20" s="375"/>
    </row>
    <row r="21" spans="2:2" ht="14.45" customHeight="1">
      <c r="B21" s="375"/>
    </row>
    <row r="22" spans="2:2" ht="14.45" customHeight="1">
      <c r="B22" s="375"/>
    </row>
    <row r="23" spans="2:2" ht="14.45" customHeight="1">
      <c r="B23" s="375"/>
    </row>
    <row r="24" spans="2:2" ht="14.45" customHeight="1">
      <c r="B24" s="375"/>
    </row>
    <row r="25" spans="2:2" ht="14.45" customHeight="1">
      <c r="B25" s="375"/>
    </row>
    <row r="26" spans="2:2" ht="14.45" customHeight="1">
      <c r="B26" s="375"/>
    </row>
    <row r="27" spans="2:2" ht="14.45" customHeight="1">
      <c r="B27" s="375"/>
    </row>
    <row r="28" spans="2:2" ht="14.45" customHeight="1">
      <c r="B28" s="375"/>
    </row>
    <row r="29" spans="2:2" ht="14.45" customHeight="1">
      <c r="B29" s="375"/>
    </row>
    <row r="30" spans="2:2" ht="14.45" customHeight="1">
      <c r="B30" s="375"/>
    </row>
    <row r="31" spans="2:2" s="56" customFormat="1" ht="14.45" customHeight="1">
      <c r="B31" s="375"/>
    </row>
    <row r="32" spans="2:2" ht="14.45" customHeight="1">
      <c r="B32" s="375"/>
    </row>
    <row r="33" spans="2:2" ht="14.45" customHeight="1">
      <c r="B33" s="375"/>
    </row>
    <row r="34" spans="2:2" ht="14.45" customHeight="1">
      <c r="B34" s="375"/>
    </row>
    <row r="35" spans="2:2" ht="15.6" customHeight="1">
      <c r="B35" s="375"/>
    </row>
    <row r="36" spans="2:2" ht="81" customHeight="1">
      <c r="B36" s="375"/>
    </row>
    <row r="37" spans="2:2" ht="14.45" customHeight="1">
      <c r="B37" s="109"/>
    </row>
    <row r="38" spans="2:2" ht="14.45" customHeight="1"/>
    <row r="39" spans="2:2" ht="14.45" customHeight="1">
      <c r="B39" s="109"/>
    </row>
    <row r="40" spans="2:2" ht="14.45" customHeight="1">
      <c r="B40" s="109"/>
    </row>
    <row r="41" spans="2:2" ht="14.45" customHeight="1">
      <c r="B41" s="109"/>
    </row>
    <row r="42" spans="2:2" ht="14.45" customHeight="1">
      <c r="B42" s="109"/>
    </row>
    <row r="43" spans="2:2" ht="14.45" customHeight="1">
      <c r="B43" s="109"/>
    </row>
    <row r="44" spans="2:2" ht="14.45" customHeight="1">
      <c r="B44" s="109"/>
    </row>
    <row r="45" spans="2:2" ht="14.45" customHeight="1">
      <c r="B45" s="109"/>
    </row>
  </sheetData>
  <mergeCells count="2">
    <mergeCell ref="C8:E8"/>
    <mergeCell ref="B8:B36"/>
  </mergeCells>
  <pageMargins left="0.7" right="0.7" top="0.75" bottom="0.75" header="0.3" footer="0.3"/>
  <headerFooter>
    <oddHeader>&amp;R&amp;"Aptos"&amp;10&amp;K000000 Internal Use&amp;1#_x000D_</oddHead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352C0C-95D2-416D-A4C2-122C7A5F9E80}">
  <sheetPr>
    <tabColor rgb="FFFFC000"/>
  </sheetPr>
  <dimension ref="A3:I78"/>
  <sheetViews>
    <sheetView showGridLines="0" tabSelected="1" zoomScale="70" zoomScaleNormal="70" workbookViewId="0">
      <selection activeCell="H7" sqref="H7"/>
    </sheetView>
  </sheetViews>
  <sheetFormatPr defaultColWidth="11.42578125" defaultRowHeight="14.45"/>
  <cols>
    <col min="1" max="1" width="2.5703125" style="2" customWidth="1"/>
    <col min="2" max="2" width="66.140625" style="3" bestFit="1" customWidth="1"/>
    <col min="3" max="3" width="30.5703125" style="3" bestFit="1" customWidth="1"/>
    <col min="4" max="4" width="55.85546875" style="2" customWidth="1"/>
    <col min="5" max="5" width="15.42578125" style="4" bestFit="1" customWidth="1"/>
    <col min="6" max="6" width="11.42578125" style="3"/>
    <col min="7" max="7" width="34.5703125" style="5" bestFit="1" customWidth="1"/>
    <col min="8" max="8" width="10.140625" style="5" bestFit="1" customWidth="1"/>
    <col min="9" max="9" width="8.7109375" style="3" bestFit="1" customWidth="1"/>
    <col min="10" max="16383" width="11.42578125" style="3"/>
    <col min="16384" max="16384" width="11.42578125" style="3" bestFit="1"/>
  </cols>
  <sheetData>
    <row r="3" spans="1:9">
      <c r="G3" s="6" t="s">
        <v>2</v>
      </c>
      <c r="H3" s="7" cm="1">
        <f t="array" ref="H3">SUM(H12:H37,H42:H50+H60)</f>
        <v>0</v>
      </c>
      <c r="I3" s="118"/>
    </row>
    <row r="4" spans="1:9">
      <c r="G4" s="8" t="s">
        <v>3</v>
      </c>
      <c r="H4" s="7">
        <f>H40+H41+H59</f>
        <v>0</v>
      </c>
      <c r="I4" s="118"/>
    </row>
    <row r="5" spans="1:9">
      <c r="G5" s="349"/>
      <c r="H5" s="348"/>
    </row>
    <row r="6" spans="1:9" s="10" customFormat="1" ht="35.25" customHeight="1">
      <c r="A6" s="9"/>
      <c r="D6" s="9"/>
      <c r="E6" s="11"/>
      <c r="G6" s="361" t="s">
        <v>4</v>
      </c>
      <c r="H6" s="338">
        <f>5*H3</f>
        <v>0</v>
      </c>
      <c r="I6" s="339" t="str">
        <f>_xlfn.CONCAT(TEXT(H3/1034589,"0,00%")," of Total Spent in 2025")</f>
        <v>000% of Total Spent in 2025</v>
      </c>
    </row>
    <row r="7" spans="1:9" ht="28.5">
      <c r="B7" s="347" t="s">
        <v>5</v>
      </c>
      <c r="C7" s="367"/>
      <c r="D7" s="367"/>
      <c r="E7" s="367"/>
    </row>
    <row r="8" spans="1:9">
      <c r="G8" s="360"/>
    </row>
    <row r="9" spans="1:9" ht="14.45" customHeight="1">
      <c r="B9" s="343" t="s">
        <v>6</v>
      </c>
      <c r="C9" s="366" t="s">
        <v>7</v>
      </c>
      <c r="D9" s="366" t="s">
        <v>8</v>
      </c>
      <c r="E9" s="366" t="s">
        <v>9</v>
      </c>
      <c r="G9" s="366" t="s">
        <v>10</v>
      </c>
      <c r="H9" s="366" t="s">
        <v>11</v>
      </c>
    </row>
    <row r="10" spans="1:9">
      <c r="B10" s="320" t="s">
        <v>12</v>
      </c>
      <c r="C10" s="366"/>
      <c r="D10" s="366"/>
      <c r="E10" s="366"/>
      <c r="G10" s="366"/>
      <c r="H10" s="366"/>
      <c r="I10" s="346"/>
    </row>
    <row r="11" spans="1:9">
      <c r="B11" s="321" t="s">
        <v>13</v>
      </c>
      <c r="C11" s="366"/>
      <c r="D11" s="366"/>
      <c r="E11" s="366"/>
      <c r="G11" s="366"/>
      <c r="H11" s="366"/>
      <c r="I11" s="310"/>
    </row>
    <row r="12" spans="1:9" ht="101.45">
      <c r="A12" s="2">
        <v>6</v>
      </c>
      <c r="B12" s="12" t="s">
        <v>14</v>
      </c>
      <c r="C12" s="13" t="s">
        <v>15</v>
      </c>
      <c r="D12" s="315" t="s">
        <v>16</v>
      </c>
      <c r="E12" s="333">
        <v>0</v>
      </c>
      <c r="G12" s="336">
        <v>560</v>
      </c>
      <c r="H12" s="335">
        <f>E12*G12</f>
        <v>0</v>
      </c>
    </row>
    <row r="13" spans="1:9" ht="87">
      <c r="A13" s="2">
        <v>7</v>
      </c>
      <c r="B13" s="12" t="s">
        <v>17</v>
      </c>
      <c r="C13" s="314" t="s">
        <v>15</v>
      </c>
      <c r="D13" s="315" t="s">
        <v>18</v>
      </c>
      <c r="E13" s="313">
        <v>0</v>
      </c>
      <c r="G13" s="17">
        <v>125</v>
      </c>
      <c r="H13" s="7">
        <f>E13*G13</f>
        <v>0</v>
      </c>
    </row>
    <row r="14" spans="1:9" ht="43.5">
      <c r="A14" s="2">
        <v>9</v>
      </c>
      <c r="B14" s="12" t="s">
        <v>19</v>
      </c>
      <c r="C14" s="314" t="s">
        <v>20</v>
      </c>
      <c r="D14" s="312" t="s">
        <v>21</v>
      </c>
      <c r="E14" s="313">
        <v>0</v>
      </c>
      <c r="G14" s="17">
        <v>125</v>
      </c>
      <c r="H14" s="7">
        <f>E14*G14</f>
        <v>0</v>
      </c>
    </row>
    <row r="15" spans="1:9">
      <c r="A15" s="2" t="s">
        <v>22</v>
      </c>
      <c r="B15" s="322" t="s">
        <v>23</v>
      </c>
      <c r="C15" s="323"/>
      <c r="D15" s="323"/>
      <c r="E15" s="323"/>
      <c r="G15" s="334"/>
    </row>
    <row r="16" spans="1:9" ht="72.599999999999994">
      <c r="A16" s="2">
        <v>17</v>
      </c>
      <c r="B16" s="15" t="s">
        <v>24</v>
      </c>
      <c r="C16" s="314" t="s">
        <v>15</v>
      </c>
      <c r="D16" s="312" t="s">
        <v>25</v>
      </c>
      <c r="E16" s="313">
        <v>0</v>
      </c>
      <c r="G16" s="17">
        <v>135</v>
      </c>
      <c r="H16" s="7">
        <f>E16*G16</f>
        <v>0</v>
      </c>
    </row>
    <row r="17" spans="1:8" ht="43.5">
      <c r="A17" s="2">
        <v>9</v>
      </c>
      <c r="B17" s="12" t="s">
        <v>26</v>
      </c>
      <c r="C17" s="314" t="s">
        <v>20</v>
      </c>
      <c r="D17" s="328" t="s">
        <v>27</v>
      </c>
      <c r="E17" s="313">
        <v>0</v>
      </c>
      <c r="G17" s="17">
        <v>20</v>
      </c>
      <c r="H17" s="7">
        <f>E17*G17</f>
        <v>0</v>
      </c>
    </row>
    <row r="18" spans="1:8">
      <c r="A18" s="2" t="s">
        <v>22</v>
      </c>
      <c r="B18" s="322" t="s">
        <v>28</v>
      </c>
      <c r="C18" s="323"/>
      <c r="D18" s="323"/>
      <c r="E18" s="323"/>
      <c r="G18" s="334"/>
    </row>
    <row r="19" spans="1:8" ht="43.5">
      <c r="A19" s="2">
        <v>21</v>
      </c>
      <c r="B19" s="16" t="s">
        <v>29</v>
      </c>
      <c r="C19" s="314" t="s">
        <v>30</v>
      </c>
      <c r="D19" s="312" t="s">
        <v>31</v>
      </c>
      <c r="E19" s="313">
        <v>0</v>
      </c>
      <c r="G19" s="17">
        <v>360</v>
      </c>
      <c r="H19" s="7">
        <f>E19*G19</f>
        <v>0</v>
      </c>
    </row>
    <row r="20" spans="1:8">
      <c r="A20" s="2">
        <v>24</v>
      </c>
      <c r="B20" s="16" t="s">
        <v>32</v>
      </c>
      <c r="C20" s="314" t="s">
        <v>30</v>
      </c>
      <c r="D20" s="328" t="s">
        <v>33</v>
      </c>
      <c r="E20" s="313">
        <v>0</v>
      </c>
      <c r="G20" s="17">
        <v>5</v>
      </c>
      <c r="H20" s="7">
        <f>E20*G20</f>
        <v>0</v>
      </c>
    </row>
    <row r="21" spans="1:8" ht="50.1" customHeight="1">
      <c r="B21" s="18" t="s">
        <v>34</v>
      </c>
      <c r="C21" s="314" t="s">
        <v>30</v>
      </c>
      <c r="D21" s="312" t="s">
        <v>35</v>
      </c>
      <c r="E21" s="313">
        <v>0</v>
      </c>
      <c r="G21" s="17">
        <v>15</v>
      </c>
      <c r="H21" s="19">
        <f>E21*G21</f>
        <v>0</v>
      </c>
    </row>
    <row r="22" spans="1:8" ht="43.5">
      <c r="B22" s="18" t="s">
        <v>36</v>
      </c>
      <c r="C22" s="314" t="s">
        <v>30</v>
      </c>
      <c r="D22" s="312" t="s">
        <v>37</v>
      </c>
      <c r="E22" s="313">
        <v>0</v>
      </c>
      <c r="G22" s="17">
        <v>15</v>
      </c>
      <c r="H22" s="19">
        <f>E22*G22</f>
        <v>0</v>
      </c>
    </row>
    <row r="23" spans="1:8" ht="89.45" customHeight="1">
      <c r="B23" s="18" t="s">
        <v>38</v>
      </c>
      <c r="C23" s="314" t="s">
        <v>30</v>
      </c>
      <c r="D23" s="312" t="s">
        <v>39</v>
      </c>
      <c r="E23" s="313">
        <v>0</v>
      </c>
      <c r="G23" s="17">
        <v>5</v>
      </c>
      <c r="H23" s="19">
        <f>E23*G23</f>
        <v>0</v>
      </c>
    </row>
    <row r="24" spans="1:8">
      <c r="B24" s="20"/>
      <c r="C24" s="20"/>
      <c r="D24" s="3"/>
      <c r="E24" s="21"/>
      <c r="G24" s="334"/>
    </row>
    <row r="25" spans="1:8">
      <c r="A25" s="2" t="s">
        <v>22</v>
      </c>
      <c r="B25" s="325" t="s">
        <v>40</v>
      </c>
      <c r="C25" s="324"/>
      <c r="D25" s="3"/>
      <c r="E25" s="112"/>
      <c r="G25" s="334"/>
    </row>
    <row r="26" spans="1:8" ht="72.599999999999994">
      <c r="A26" s="2">
        <v>27</v>
      </c>
      <c r="B26" s="18" t="s">
        <v>41</v>
      </c>
      <c r="C26" s="13" t="s">
        <v>15</v>
      </c>
      <c r="D26" s="329" t="s">
        <v>42</v>
      </c>
      <c r="E26" s="313">
        <v>0</v>
      </c>
      <c r="G26" s="17">
        <v>10</v>
      </c>
      <c r="H26" s="19">
        <f>E26*G26</f>
        <v>0</v>
      </c>
    </row>
    <row r="27" spans="1:8" ht="72.599999999999994">
      <c r="A27" s="2">
        <v>28</v>
      </c>
      <c r="B27" s="16" t="s">
        <v>43</v>
      </c>
      <c r="C27" s="326" t="s">
        <v>15</v>
      </c>
      <c r="D27" s="328" t="s">
        <v>44</v>
      </c>
      <c r="E27" s="313">
        <v>0</v>
      </c>
      <c r="G27" s="17">
        <v>135</v>
      </c>
      <c r="H27" s="7">
        <f>E27*G27</f>
        <v>0</v>
      </c>
    </row>
    <row r="28" spans="1:8" ht="43.5">
      <c r="A28" s="2">
        <v>29</v>
      </c>
      <c r="B28" s="16" t="s">
        <v>29</v>
      </c>
      <c r="C28" s="314" t="s">
        <v>30</v>
      </c>
      <c r="D28" s="312" t="s">
        <v>45</v>
      </c>
      <c r="E28" s="313">
        <v>0</v>
      </c>
      <c r="G28" s="17">
        <v>360</v>
      </c>
      <c r="H28" s="19">
        <f>E28*G28</f>
        <v>0</v>
      </c>
    </row>
    <row r="29" spans="1:8" ht="43.5">
      <c r="A29" s="2">
        <v>30</v>
      </c>
      <c r="B29" s="16" t="s">
        <v>46</v>
      </c>
      <c r="C29" s="314" t="s">
        <v>30</v>
      </c>
      <c r="D29" s="312" t="s">
        <v>47</v>
      </c>
      <c r="E29" s="313">
        <v>0</v>
      </c>
      <c r="G29" s="17">
        <v>5</v>
      </c>
      <c r="H29" s="19">
        <f>E29*G29</f>
        <v>0</v>
      </c>
    </row>
    <row r="30" spans="1:8">
      <c r="B30" s="20"/>
      <c r="C30" s="20"/>
      <c r="D30" s="3"/>
      <c r="E30" s="21"/>
      <c r="G30" s="337"/>
      <c r="H30" s="22"/>
    </row>
    <row r="31" spans="1:8">
      <c r="A31" s="2" t="s">
        <v>22</v>
      </c>
      <c r="B31" s="325" t="s">
        <v>48</v>
      </c>
      <c r="C31" s="324"/>
      <c r="D31" s="3"/>
      <c r="E31" s="112"/>
      <c r="G31" s="334"/>
    </row>
    <row r="32" spans="1:8" ht="63.6" customHeight="1">
      <c r="A32" s="2">
        <v>35</v>
      </c>
      <c r="B32" s="18" t="s">
        <v>49</v>
      </c>
      <c r="C32" s="16" t="s">
        <v>50</v>
      </c>
      <c r="D32" s="329" t="s">
        <v>51</v>
      </c>
      <c r="E32" s="313">
        <v>0</v>
      </c>
      <c r="G32" s="17">
        <v>20</v>
      </c>
      <c r="H32" s="7">
        <f>E32*G32</f>
        <v>0</v>
      </c>
    </row>
    <row r="33" spans="1:9" ht="55.5" customHeight="1">
      <c r="A33" s="2">
        <v>37</v>
      </c>
      <c r="B33" s="16" t="s">
        <v>52</v>
      </c>
      <c r="C33" s="316" t="s">
        <v>53</v>
      </c>
      <c r="D33" s="312" t="s">
        <v>54</v>
      </c>
      <c r="E33" s="313">
        <v>0</v>
      </c>
      <c r="G33" s="17">
        <v>185</v>
      </c>
      <c r="H33" s="7">
        <f>E33*G33</f>
        <v>0</v>
      </c>
    </row>
    <row r="34" spans="1:9">
      <c r="A34" s="2" t="s">
        <v>22</v>
      </c>
      <c r="D34" s="3"/>
      <c r="E34" s="113"/>
    </row>
    <row r="35" spans="1:9">
      <c r="A35" s="2" t="s">
        <v>22</v>
      </c>
      <c r="B35" s="344" t="s">
        <v>55</v>
      </c>
      <c r="C35" s="311"/>
      <c r="D35" s="3"/>
      <c r="E35" s="112"/>
    </row>
    <row r="36" spans="1:9">
      <c r="A36" s="2">
        <v>38</v>
      </c>
      <c r="B36" s="316" t="s">
        <v>56</v>
      </c>
      <c r="C36" s="16" t="s">
        <v>57</v>
      </c>
      <c r="D36" s="327" t="s">
        <v>58</v>
      </c>
      <c r="E36" s="313">
        <v>0</v>
      </c>
      <c r="G36" s="17">
        <v>5</v>
      </c>
      <c r="H36" s="19">
        <f>E36*G36</f>
        <v>0</v>
      </c>
    </row>
    <row r="37" spans="1:9" ht="57.95">
      <c r="A37" s="2" t="s">
        <v>22</v>
      </c>
      <c r="B37" s="12" t="s">
        <v>59</v>
      </c>
      <c r="C37" s="316" t="s">
        <v>60</v>
      </c>
      <c r="D37" s="312" t="s">
        <v>61</v>
      </c>
      <c r="E37" s="317">
        <v>0</v>
      </c>
      <c r="G37" s="17">
        <v>100</v>
      </c>
      <c r="H37" s="365">
        <f>E37*G37</f>
        <v>0</v>
      </c>
    </row>
    <row r="38" spans="1:9">
      <c r="A38" s="2" t="s">
        <v>22</v>
      </c>
      <c r="D38" s="3"/>
      <c r="E38" s="113"/>
      <c r="G38" s="334"/>
      <c r="H38" s="334"/>
    </row>
    <row r="39" spans="1:9">
      <c r="A39" s="2" t="s">
        <v>22</v>
      </c>
      <c r="B39" s="345" t="s">
        <v>62</v>
      </c>
      <c r="C39" s="311"/>
      <c r="D39" s="3"/>
      <c r="E39" s="112"/>
      <c r="G39" s="334"/>
      <c r="H39" s="334"/>
    </row>
    <row r="40" spans="1:9">
      <c r="A40" s="2" t="s">
        <v>22</v>
      </c>
      <c r="B40" s="16" t="s">
        <v>63</v>
      </c>
      <c r="C40" s="16" t="s">
        <v>64</v>
      </c>
      <c r="D40" s="16" t="s">
        <v>65</v>
      </c>
      <c r="E40" s="313">
        <v>0</v>
      </c>
      <c r="G40" s="17">
        <v>1</v>
      </c>
      <c r="H40" s="19">
        <f t="shared" ref="H40:H45" si="0">E40*G40</f>
        <v>0</v>
      </c>
      <c r="I40" s="3" t="s">
        <v>66</v>
      </c>
    </row>
    <row r="41" spans="1:9" ht="29.1">
      <c r="B41" s="12" t="s">
        <v>67</v>
      </c>
      <c r="C41" s="316" t="s">
        <v>64</v>
      </c>
      <c r="D41" s="312" t="s">
        <v>68</v>
      </c>
      <c r="E41" s="313">
        <v>0</v>
      </c>
      <c r="G41" s="17">
        <v>1</v>
      </c>
      <c r="H41" s="19">
        <f>E41*G41</f>
        <v>0</v>
      </c>
      <c r="I41" s="3" t="s">
        <v>66</v>
      </c>
    </row>
    <row r="42" spans="1:9" ht="29.1">
      <c r="A42" s="2" t="s">
        <v>22</v>
      </c>
      <c r="B42" s="12" t="s">
        <v>69</v>
      </c>
      <c r="C42" s="316" t="s">
        <v>70</v>
      </c>
      <c r="D42" s="312" t="s">
        <v>71</v>
      </c>
      <c r="E42" s="313">
        <v>0</v>
      </c>
      <c r="G42" s="17">
        <v>1</v>
      </c>
      <c r="H42" s="19">
        <f>E42*G42</f>
        <v>0</v>
      </c>
    </row>
    <row r="43" spans="1:9" ht="29.1">
      <c r="A43" s="2" t="s">
        <v>22</v>
      </c>
      <c r="B43" s="12" t="s">
        <v>72</v>
      </c>
      <c r="C43" s="316" t="s">
        <v>73</v>
      </c>
      <c r="D43" s="312" t="s">
        <v>74</v>
      </c>
      <c r="E43" s="313">
        <v>0</v>
      </c>
      <c r="G43" s="17">
        <v>1</v>
      </c>
      <c r="H43" s="19">
        <f t="shared" si="0"/>
        <v>0</v>
      </c>
    </row>
    <row r="44" spans="1:9" ht="29.1">
      <c r="B44" s="12" t="s">
        <v>75</v>
      </c>
      <c r="C44" s="316" t="s">
        <v>70</v>
      </c>
      <c r="D44" s="312" t="s">
        <v>76</v>
      </c>
      <c r="E44" s="313">
        <v>0</v>
      </c>
      <c r="G44" s="17">
        <v>1</v>
      </c>
      <c r="H44" s="19">
        <f t="shared" si="0"/>
        <v>0</v>
      </c>
    </row>
    <row r="45" spans="1:9" ht="44.1" customHeight="1">
      <c r="A45" s="2" t="s">
        <v>22</v>
      </c>
      <c r="B45" s="12" t="s">
        <v>77</v>
      </c>
      <c r="C45" s="316" t="s">
        <v>70</v>
      </c>
      <c r="D45" s="312" t="s">
        <v>78</v>
      </c>
      <c r="E45" s="313">
        <v>0</v>
      </c>
      <c r="G45" s="17">
        <v>1</v>
      </c>
      <c r="H45" s="19">
        <f t="shared" si="0"/>
        <v>0</v>
      </c>
    </row>
    <row r="46" spans="1:9">
      <c r="A46" s="2" t="s">
        <v>22</v>
      </c>
      <c r="D46" s="3"/>
      <c r="E46" s="113"/>
      <c r="G46" s="334"/>
      <c r="H46" s="334"/>
    </row>
    <row r="47" spans="1:9">
      <c r="A47" s="2" t="s">
        <v>22</v>
      </c>
      <c r="B47" s="342" t="s">
        <v>79</v>
      </c>
      <c r="C47" s="311"/>
      <c r="D47" s="3"/>
      <c r="E47" s="112"/>
      <c r="G47" s="334"/>
      <c r="H47" s="334"/>
    </row>
    <row r="48" spans="1:9" ht="56.1" customHeight="1">
      <c r="A48" s="2" t="s">
        <v>22</v>
      </c>
      <c r="B48" s="16" t="s">
        <v>80</v>
      </c>
      <c r="C48" s="16" t="s">
        <v>70</v>
      </c>
      <c r="D48" s="312" t="s">
        <v>81</v>
      </c>
      <c r="E48" s="313">
        <v>0</v>
      </c>
      <c r="G48" s="17">
        <v>1</v>
      </c>
      <c r="H48" s="19">
        <f>E48*G48</f>
        <v>0</v>
      </c>
    </row>
    <row r="49" spans="1:9" ht="66" customHeight="1">
      <c r="B49" s="16" t="s">
        <v>82</v>
      </c>
      <c r="C49" s="16" t="s">
        <v>83</v>
      </c>
      <c r="D49" s="312" t="s">
        <v>84</v>
      </c>
      <c r="E49" s="313">
        <v>0</v>
      </c>
      <c r="G49" s="17">
        <v>1</v>
      </c>
      <c r="H49" s="19">
        <f>E49*G49</f>
        <v>0</v>
      </c>
    </row>
    <row r="50" spans="1:9" ht="76.5" customHeight="1">
      <c r="B50" s="16" t="s">
        <v>85</v>
      </c>
      <c r="C50" s="16" t="s">
        <v>70</v>
      </c>
      <c r="D50" s="312" t="s">
        <v>86</v>
      </c>
      <c r="E50" s="313">
        <v>0</v>
      </c>
      <c r="G50" s="17">
        <v>1</v>
      </c>
      <c r="H50" s="19">
        <f>E50*G50</f>
        <v>0</v>
      </c>
    </row>
    <row r="51" spans="1:9" ht="69" customHeight="1">
      <c r="A51" s="2" t="s">
        <v>22</v>
      </c>
      <c r="B51" s="12" t="s">
        <v>87</v>
      </c>
      <c r="C51" s="319" t="s">
        <v>88</v>
      </c>
      <c r="D51" s="315" t="s">
        <v>89</v>
      </c>
      <c r="E51" s="318">
        <v>0</v>
      </c>
      <c r="G51" s="17">
        <v>5</v>
      </c>
      <c r="H51" s="19">
        <f>E51*G51</f>
        <v>0</v>
      </c>
      <c r="I51" s="3" t="s">
        <v>90</v>
      </c>
    </row>
    <row r="52" spans="1:9" ht="55.5" customHeight="1">
      <c r="A52" s="2" t="s">
        <v>22</v>
      </c>
      <c r="B52" s="12" t="s">
        <v>91</v>
      </c>
      <c r="C52" s="319" t="s">
        <v>88</v>
      </c>
      <c r="D52" s="312" t="s">
        <v>92</v>
      </c>
      <c r="E52" s="318">
        <v>0</v>
      </c>
      <c r="G52" s="17">
        <v>5</v>
      </c>
      <c r="H52" s="19">
        <f>E52*G52</f>
        <v>0</v>
      </c>
      <c r="I52" s="3" t="s">
        <v>90</v>
      </c>
    </row>
    <row r="53" spans="1:9">
      <c r="A53" s="2" t="s">
        <v>22</v>
      </c>
      <c r="B53" s="368" t="s">
        <v>93</v>
      </c>
      <c r="C53" s="368"/>
      <c r="D53" s="3"/>
      <c r="E53" s="111"/>
      <c r="G53" s="334"/>
      <c r="H53" s="334"/>
    </row>
    <row r="54" spans="1:9">
      <c r="A54" s="2" t="s">
        <v>22</v>
      </c>
      <c r="B54" s="115"/>
      <c r="C54" s="319"/>
      <c r="D54" s="16"/>
      <c r="E54" s="313">
        <v>0</v>
      </c>
      <c r="G54" s="17"/>
      <c r="H54" s="19">
        <f>E54*G54</f>
        <v>0</v>
      </c>
      <c r="I54" s="3" t="s">
        <v>90</v>
      </c>
    </row>
    <row r="55" spans="1:9">
      <c r="A55" s="2" t="s">
        <v>22</v>
      </c>
      <c r="B55" s="115"/>
      <c r="C55" s="319"/>
      <c r="D55" s="12"/>
      <c r="E55" s="313">
        <v>0</v>
      </c>
      <c r="G55" s="17"/>
      <c r="H55" s="19">
        <f>E55*G55</f>
        <v>0</v>
      </c>
      <c r="I55" s="3" t="s">
        <v>90</v>
      </c>
    </row>
    <row r="56" spans="1:9">
      <c r="A56" s="2" t="s">
        <v>22</v>
      </c>
      <c r="B56" s="115"/>
      <c r="C56" s="319"/>
      <c r="D56" s="16"/>
      <c r="E56" s="313">
        <v>0</v>
      </c>
      <c r="G56" s="17"/>
      <c r="H56" s="19">
        <f>E56*G56</f>
        <v>0</v>
      </c>
      <c r="I56" s="3" t="s">
        <v>90</v>
      </c>
    </row>
    <row r="57" spans="1:9">
      <c r="A57" s="2" t="s">
        <v>22</v>
      </c>
      <c r="D57" s="3"/>
      <c r="E57" s="113"/>
      <c r="G57" s="334"/>
      <c r="H57" s="334">
        <f>E57*G57</f>
        <v>0</v>
      </c>
    </row>
    <row r="58" spans="1:9">
      <c r="A58" s="2" t="s">
        <v>22</v>
      </c>
      <c r="B58" s="340" t="s">
        <v>94</v>
      </c>
      <c r="C58" s="311"/>
      <c r="D58" s="3"/>
      <c r="E58" s="332"/>
      <c r="G58" s="334"/>
      <c r="H58" s="334"/>
    </row>
    <row r="59" spans="1:9">
      <c r="B59" s="16" t="s">
        <v>95</v>
      </c>
      <c r="C59" s="16" t="s">
        <v>64</v>
      </c>
      <c r="D59" s="18" t="s">
        <v>96</v>
      </c>
      <c r="E59" s="352">
        <v>0</v>
      </c>
      <c r="G59" s="354">
        <v>1</v>
      </c>
      <c r="H59" s="355">
        <f>E59*G59</f>
        <v>0</v>
      </c>
      <c r="I59" s="3" t="s">
        <v>66</v>
      </c>
    </row>
    <row r="60" spans="1:9">
      <c r="B60" s="351" t="s">
        <v>97</v>
      </c>
      <c r="C60" s="351" t="s">
        <v>57</v>
      </c>
      <c r="D60" s="362" t="s">
        <v>98</v>
      </c>
      <c r="E60" s="353">
        <v>0</v>
      </c>
      <c r="G60" s="358">
        <v>1</v>
      </c>
      <c r="H60" s="359">
        <f>E60*G60</f>
        <v>0</v>
      </c>
    </row>
    <row r="61" spans="1:9">
      <c r="D61" s="3"/>
      <c r="E61" s="331"/>
      <c r="G61" s="337"/>
      <c r="H61" s="350"/>
    </row>
    <row r="62" spans="1:9">
      <c r="A62" s="2" t="s">
        <v>22</v>
      </c>
      <c r="B62" s="369" t="s">
        <v>99</v>
      </c>
      <c r="C62" s="369"/>
      <c r="D62" s="3"/>
      <c r="E62" s="331"/>
      <c r="G62" s="356"/>
      <c r="H62" s="357"/>
    </row>
    <row r="63" spans="1:9">
      <c r="A63" s="2" t="s">
        <v>22</v>
      </c>
      <c r="B63" s="341"/>
      <c r="C63" s="341"/>
      <c r="D63" s="363"/>
      <c r="E63" s="110">
        <v>0</v>
      </c>
      <c r="G63" s="17">
        <v>1</v>
      </c>
      <c r="H63" s="19">
        <f>E63*G63</f>
        <v>0</v>
      </c>
      <c r="I63" s="3" t="s">
        <v>90</v>
      </c>
    </row>
    <row r="64" spans="1:9">
      <c r="A64" s="2" t="s">
        <v>22</v>
      </c>
      <c r="B64" s="341"/>
      <c r="C64" s="341"/>
      <c r="D64" s="364"/>
      <c r="E64" s="330">
        <v>0</v>
      </c>
      <c r="G64" s="17">
        <v>1</v>
      </c>
      <c r="H64" s="19">
        <f>E64*G64</f>
        <v>0</v>
      </c>
      <c r="I64" s="3" t="s">
        <v>90</v>
      </c>
    </row>
    <row r="65" spans="1:9">
      <c r="A65" s="2" t="s">
        <v>22</v>
      </c>
      <c r="D65" s="3"/>
      <c r="E65" s="113"/>
      <c r="G65" s="334"/>
      <c r="H65" s="334"/>
    </row>
    <row r="66" spans="1:9">
      <c r="A66" s="2" t="s">
        <v>22</v>
      </c>
      <c r="B66" s="340" t="s">
        <v>100</v>
      </c>
      <c r="C66" s="311"/>
      <c r="D66" s="3"/>
      <c r="E66" s="114"/>
      <c r="G66" s="334"/>
      <c r="H66" s="334"/>
    </row>
    <row r="67" spans="1:9">
      <c r="A67" s="2" t="s">
        <v>22</v>
      </c>
      <c r="B67" s="370" t="s">
        <v>101</v>
      </c>
      <c r="C67" s="370"/>
      <c r="D67" s="3"/>
      <c r="E67" s="113"/>
      <c r="G67" s="334"/>
      <c r="H67" s="334"/>
    </row>
    <row r="68" spans="1:9">
      <c r="A68" s="2" t="s">
        <v>22</v>
      </c>
      <c r="B68" s="341"/>
      <c r="C68" s="341"/>
      <c r="D68" s="327"/>
      <c r="E68" s="313">
        <v>0</v>
      </c>
      <c r="G68" s="17">
        <v>1</v>
      </c>
      <c r="H68" s="19">
        <f>E68*G68</f>
        <v>0</v>
      </c>
      <c r="I68" s="3" t="s">
        <v>90</v>
      </c>
    </row>
    <row r="69" spans="1:9">
      <c r="A69" s="2" t="s">
        <v>22</v>
      </c>
      <c r="B69" s="341"/>
      <c r="C69" s="341"/>
      <c r="D69" s="327"/>
      <c r="E69" s="313">
        <v>0</v>
      </c>
      <c r="G69" s="17">
        <v>1</v>
      </c>
      <c r="H69" s="19">
        <f>E69*G69</f>
        <v>0</v>
      </c>
      <c r="I69" s="3" t="s">
        <v>90</v>
      </c>
    </row>
    <row r="70" spans="1:9">
      <c r="A70" s="2" t="s">
        <v>22</v>
      </c>
      <c r="B70" s="341"/>
      <c r="C70" s="341"/>
      <c r="D70" s="327"/>
      <c r="E70" s="313">
        <v>0</v>
      </c>
      <c r="G70" s="17">
        <v>1</v>
      </c>
      <c r="H70" s="19">
        <f>E70*G70</f>
        <v>0</v>
      </c>
      <c r="I70" s="3" t="s">
        <v>90</v>
      </c>
    </row>
    <row r="71" spans="1:9">
      <c r="A71" s="2" t="s">
        <v>22</v>
      </c>
      <c r="B71" s="115"/>
      <c r="C71" s="319"/>
      <c r="D71" s="16"/>
      <c r="E71" s="313">
        <v>0</v>
      </c>
      <c r="G71" s="17">
        <v>1</v>
      </c>
      <c r="H71" s="19">
        <f>E71*G71</f>
        <v>0</v>
      </c>
      <c r="I71" s="3" t="s">
        <v>90</v>
      </c>
    </row>
    <row r="72" spans="1:9">
      <c r="A72" s="2" t="s">
        <v>22</v>
      </c>
      <c r="D72" s="3"/>
      <c r="E72" s="113"/>
      <c r="G72" s="334"/>
      <c r="H72" s="334"/>
    </row>
    <row r="73" spans="1:9">
      <c r="A73" s="2" t="s">
        <v>22</v>
      </c>
      <c r="B73" s="371" t="s">
        <v>102</v>
      </c>
      <c r="C73" s="372"/>
      <c r="D73" s="3"/>
      <c r="E73" s="114"/>
      <c r="G73" s="334"/>
      <c r="H73" s="334"/>
    </row>
    <row r="74" spans="1:9">
      <c r="A74" s="2" t="s">
        <v>22</v>
      </c>
      <c r="B74" s="370" t="s">
        <v>101</v>
      </c>
      <c r="C74" s="370"/>
      <c r="D74" s="3"/>
      <c r="E74" s="113"/>
      <c r="G74" s="334"/>
      <c r="H74" s="334"/>
    </row>
    <row r="75" spans="1:9">
      <c r="A75" s="2" t="s">
        <v>22</v>
      </c>
      <c r="B75" s="341"/>
      <c r="C75" s="341"/>
      <c r="D75" s="327"/>
      <c r="E75" s="313">
        <v>0</v>
      </c>
      <c r="G75" s="17">
        <v>1</v>
      </c>
      <c r="H75" s="19">
        <f>E75*G75</f>
        <v>0</v>
      </c>
      <c r="I75" s="3" t="s">
        <v>90</v>
      </c>
    </row>
    <row r="76" spans="1:9">
      <c r="A76" s="2" t="s">
        <v>22</v>
      </c>
      <c r="B76" s="115"/>
      <c r="C76" s="319"/>
      <c r="D76" s="16"/>
      <c r="E76" s="313">
        <v>0</v>
      </c>
      <c r="G76" s="17">
        <v>1</v>
      </c>
      <c r="H76" s="19">
        <f>E76*G76</f>
        <v>0</v>
      </c>
      <c r="I76" s="3" t="s">
        <v>90</v>
      </c>
    </row>
    <row r="77" spans="1:9">
      <c r="A77" s="2" t="s">
        <v>22</v>
      </c>
      <c r="B77" s="115"/>
      <c r="C77" s="319"/>
      <c r="D77" s="16"/>
      <c r="E77" s="313">
        <v>0</v>
      </c>
      <c r="G77" s="17">
        <v>1</v>
      </c>
      <c r="H77" s="19">
        <f>E77*G77</f>
        <v>0</v>
      </c>
      <c r="I77" s="3" t="s">
        <v>90</v>
      </c>
    </row>
    <row r="78" spans="1:9">
      <c r="A78" s="2" t="s">
        <v>22</v>
      </c>
      <c r="B78" s="115"/>
      <c r="C78" s="319"/>
      <c r="D78" s="16"/>
      <c r="E78" s="313">
        <v>0</v>
      </c>
      <c r="G78" s="17">
        <v>1</v>
      </c>
      <c r="H78" s="19">
        <f>E78*G78</f>
        <v>0</v>
      </c>
      <c r="I78" s="3" t="s">
        <v>90</v>
      </c>
    </row>
  </sheetData>
  <sheetProtection algorithmName="SHA-512" hashValue="QGdu9bucNj1UHI8+WiR5Qleh4lJQYF87z7SAwRVFejfCwQ99KlaT/Qr3hzWjCqUre4RJ3lt1nuQPybfXifCf9A==" saltValue="ZLp93pW5WMiLd+OOZMsozw==" spinCount="100000" sheet="1" objects="1" scenarios="1"/>
  <mergeCells count="11">
    <mergeCell ref="B53:C53"/>
    <mergeCell ref="B62:C62"/>
    <mergeCell ref="E9:E11"/>
    <mergeCell ref="B74:C74"/>
    <mergeCell ref="B73:C73"/>
    <mergeCell ref="B67:C67"/>
    <mergeCell ref="H9:H11"/>
    <mergeCell ref="C9:C11"/>
    <mergeCell ref="D9:D11"/>
    <mergeCell ref="G9:G11"/>
    <mergeCell ref="C7:E7"/>
  </mergeCells>
  <pageMargins left="0.7" right="0.7" top="0.75" bottom="0.75" header="0.3" footer="0.3"/>
  <pageSetup orientation="portrait" r:id="rId1"/>
  <headerFooter>
    <oddHeader>&amp;R&amp;"Aptos"&amp;10&amp;K000000 Internal Use&amp;1#_x000D_</oddHeader>
  </headerFooter>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0C14C6-F541-46AB-921E-7011D12E4AB8}">
  <sheetPr>
    <tabColor rgb="FFFFC000"/>
    <pageSetUpPr fitToPage="1"/>
  </sheetPr>
  <dimension ref="A1:R44"/>
  <sheetViews>
    <sheetView showGridLines="0" zoomScaleNormal="100" workbookViewId="0">
      <selection activeCell="B13" sqref="B13:D44"/>
    </sheetView>
  </sheetViews>
  <sheetFormatPr defaultColWidth="8.5703125" defaultRowHeight="14.45"/>
  <cols>
    <col min="1" max="1" width="2.5703125" customWidth="1"/>
    <col min="2" max="2" width="26.5703125" customWidth="1"/>
    <col min="3" max="3" width="37.42578125" customWidth="1"/>
    <col min="4" max="4" width="66.140625" customWidth="1"/>
    <col min="5" max="5" width="18.5703125" style="28" customWidth="1"/>
    <col min="6" max="6" width="24" style="29" customWidth="1"/>
    <col min="7" max="7" width="19.42578125" style="28" customWidth="1"/>
    <col min="8" max="8" width="19.42578125" style="29" customWidth="1"/>
    <col min="9" max="9" width="17.42578125" style="28" customWidth="1"/>
    <col min="10" max="10" width="17.42578125" style="29" customWidth="1"/>
    <col min="11" max="11" width="16.42578125" style="28" customWidth="1"/>
    <col min="12" max="12" width="16.42578125" style="29" customWidth="1"/>
    <col min="13" max="17" width="17.42578125" style="29" customWidth="1"/>
    <col min="18" max="18" width="2" style="29" customWidth="1"/>
    <col min="19" max="19" width="12" customWidth="1"/>
  </cols>
  <sheetData>
    <row r="1" spans="1:4" s="25" customFormat="1">
      <c r="D1" s="26"/>
    </row>
    <row r="2" spans="1:4" s="25" customFormat="1">
      <c r="D2" s="26"/>
    </row>
    <row r="3" spans="1:4" s="25" customFormat="1">
      <c r="D3" s="26"/>
    </row>
    <row r="4" spans="1:4" s="25" customFormat="1">
      <c r="D4" s="26"/>
    </row>
    <row r="5" spans="1:4" s="25" customFormat="1">
      <c r="D5" s="26"/>
    </row>
    <row r="6" spans="1:4" s="25" customFormat="1">
      <c r="D6" s="26"/>
    </row>
    <row r="7" spans="1:4" s="25" customFormat="1" ht="28.5">
      <c r="A7" s="27"/>
      <c r="B7" s="385" t="s">
        <v>103</v>
      </c>
      <c r="C7" s="385"/>
      <c r="D7" s="385"/>
    </row>
    <row r="8" spans="1:4" s="25" customFormat="1" ht="28.5">
      <c r="B8" s="385" t="str">
        <f>IF('Transaction Fee Pricing'!C7="","",'Transaction Fee Pricing'!C7)</f>
        <v/>
      </c>
      <c r="C8" s="385"/>
      <c r="D8" s="385"/>
    </row>
    <row r="9" spans="1:4" s="25" customFormat="1" ht="14.45" customHeight="1">
      <c r="B9" s="116"/>
      <c r="C9" s="116"/>
      <c r="D9" s="116"/>
    </row>
    <row r="10" spans="1:4">
      <c r="B10" s="387" t="s">
        <v>104</v>
      </c>
      <c r="C10" s="387"/>
      <c r="D10" s="387"/>
    </row>
    <row r="11" spans="1:4">
      <c r="B11" s="386" t="s">
        <v>105</v>
      </c>
      <c r="C11" s="386"/>
      <c r="D11" s="386"/>
    </row>
    <row r="13" spans="1:4">
      <c r="B13" s="376" t="s">
        <v>106</v>
      </c>
      <c r="C13" s="377"/>
      <c r="D13" s="378"/>
    </row>
    <row r="14" spans="1:4">
      <c r="B14" s="379"/>
      <c r="C14" s="380"/>
      <c r="D14" s="381"/>
    </row>
    <row r="15" spans="1:4">
      <c r="B15" s="379"/>
      <c r="C15" s="380"/>
      <c r="D15" s="381"/>
    </row>
    <row r="16" spans="1:4">
      <c r="B16" s="379"/>
      <c r="C16" s="380"/>
      <c r="D16" s="381"/>
    </row>
    <row r="17" spans="1:18">
      <c r="B17" s="379"/>
      <c r="C17" s="380"/>
      <c r="D17" s="381"/>
    </row>
    <row r="18" spans="1:18">
      <c r="B18" s="379"/>
      <c r="C18" s="380"/>
      <c r="D18" s="381"/>
    </row>
    <row r="19" spans="1:18" s="28" customFormat="1">
      <c r="A19"/>
      <c r="B19" s="379"/>
      <c r="C19" s="380"/>
      <c r="D19" s="381"/>
      <c r="F19" s="29"/>
      <c r="H19" s="29"/>
      <c r="J19" s="29"/>
      <c r="L19" s="29"/>
      <c r="M19" s="29"/>
      <c r="N19" s="29"/>
      <c r="O19" s="29"/>
      <c r="P19" s="29"/>
      <c r="Q19" s="29"/>
      <c r="R19" s="29"/>
    </row>
    <row r="20" spans="1:18" s="28" customFormat="1">
      <c r="A20"/>
      <c r="B20" s="379"/>
      <c r="C20" s="380"/>
      <c r="D20" s="381"/>
      <c r="F20" s="29"/>
      <c r="H20" s="29"/>
      <c r="J20" s="29"/>
      <c r="L20" s="29"/>
      <c r="M20" s="29"/>
      <c r="N20" s="29"/>
      <c r="O20" s="29"/>
      <c r="P20" s="29"/>
      <c r="Q20" s="29"/>
      <c r="R20" s="29"/>
    </row>
    <row r="21" spans="1:18" s="28" customFormat="1">
      <c r="A21"/>
      <c r="B21" s="379"/>
      <c r="C21" s="380"/>
      <c r="D21" s="381"/>
      <c r="F21" s="29"/>
      <c r="H21" s="29"/>
      <c r="J21" s="29"/>
      <c r="L21" s="29"/>
      <c r="M21" s="29"/>
      <c r="N21" s="29"/>
      <c r="O21" s="29"/>
      <c r="P21" s="29"/>
      <c r="Q21" s="29"/>
      <c r="R21" s="29"/>
    </row>
    <row r="22" spans="1:18" s="28" customFormat="1">
      <c r="A22"/>
      <c r="B22" s="379"/>
      <c r="C22" s="380"/>
      <c r="D22" s="381"/>
      <c r="F22" s="29"/>
      <c r="H22" s="29"/>
      <c r="J22" s="29"/>
      <c r="L22" s="29"/>
      <c r="M22" s="29"/>
      <c r="N22" s="29"/>
      <c r="O22" s="29"/>
      <c r="P22" s="29"/>
      <c r="Q22" s="29"/>
      <c r="R22" s="29"/>
    </row>
    <row r="23" spans="1:18" s="28" customFormat="1">
      <c r="A23"/>
      <c r="B23" s="379"/>
      <c r="C23" s="380"/>
      <c r="D23" s="381"/>
      <c r="F23" s="29"/>
      <c r="H23" s="29"/>
      <c r="J23" s="29"/>
      <c r="L23" s="29"/>
      <c r="M23" s="29"/>
      <c r="N23" s="29"/>
      <c r="O23" s="29"/>
      <c r="P23" s="29"/>
      <c r="Q23" s="29"/>
      <c r="R23" s="29"/>
    </row>
    <row r="24" spans="1:18" s="28" customFormat="1">
      <c r="A24"/>
      <c r="B24" s="379"/>
      <c r="C24" s="380"/>
      <c r="D24" s="381"/>
      <c r="F24" s="29"/>
      <c r="H24" s="29"/>
      <c r="J24" s="29"/>
      <c r="L24" s="29"/>
      <c r="M24" s="29"/>
      <c r="N24" s="29"/>
      <c r="O24" s="29"/>
      <c r="P24" s="29"/>
      <c r="Q24" s="29"/>
      <c r="R24" s="29"/>
    </row>
    <row r="25" spans="1:18" s="28" customFormat="1">
      <c r="A25"/>
      <c r="B25" s="379"/>
      <c r="C25" s="380"/>
      <c r="D25" s="381"/>
      <c r="F25" s="29"/>
      <c r="H25" s="29"/>
      <c r="J25" s="29"/>
      <c r="L25" s="29"/>
      <c r="M25" s="29"/>
      <c r="N25" s="29"/>
      <c r="O25" s="29"/>
      <c r="P25" s="29"/>
      <c r="Q25" s="29"/>
      <c r="R25" s="29"/>
    </row>
    <row r="26" spans="1:18" s="28" customFormat="1">
      <c r="A26"/>
      <c r="B26" s="379"/>
      <c r="C26" s="380"/>
      <c r="D26" s="381"/>
      <c r="F26" s="29"/>
      <c r="H26" s="29"/>
      <c r="J26" s="29"/>
      <c r="L26" s="29"/>
      <c r="M26" s="29"/>
      <c r="N26" s="29"/>
      <c r="O26" s="29"/>
      <c r="P26" s="29"/>
      <c r="Q26" s="29"/>
      <c r="R26" s="29"/>
    </row>
    <row r="27" spans="1:18" s="28" customFormat="1">
      <c r="A27"/>
      <c r="B27" s="379"/>
      <c r="C27" s="380"/>
      <c r="D27" s="381"/>
      <c r="F27" s="29"/>
      <c r="H27" s="29"/>
      <c r="J27" s="29"/>
      <c r="L27" s="29"/>
      <c r="M27" s="29"/>
      <c r="N27" s="29"/>
      <c r="O27" s="29"/>
      <c r="P27" s="29"/>
      <c r="Q27" s="29"/>
      <c r="R27" s="29"/>
    </row>
    <row r="28" spans="1:18" s="28" customFormat="1">
      <c r="A28"/>
      <c r="B28" s="379"/>
      <c r="C28" s="380"/>
      <c r="D28" s="381"/>
      <c r="F28" s="29"/>
      <c r="H28" s="29"/>
      <c r="J28" s="29"/>
      <c r="L28" s="29"/>
      <c r="M28" s="29"/>
      <c r="N28" s="29"/>
      <c r="O28" s="29"/>
      <c r="P28" s="29"/>
      <c r="Q28" s="29"/>
      <c r="R28" s="29"/>
    </row>
    <row r="29" spans="1:18" s="28" customFormat="1">
      <c r="A29"/>
      <c r="B29" s="379"/>
      <c r="C29" s="380"/>
      <c r="D29" s="381"/>
      <c r="F29" s="29"/>
      <c r="H29" s="29"/>
      <c r="J29" s="29"/>
      <c r="L29" s="29"/>
      <c r="M29" s="29"/>
      <c r="N29" s="29"/>
      <c r="O29" s="29"/>
      <c r="P29" s="29"/>
      <c r="Q29" s="29"/>
      <c r="R29" s="29"/>
    </row>
    <row r="30" spans="1:18" s="28" customFormat="1">
      <c r="A30"/>
      <c r="B30" s="379"/>
      <c r="C30" s="380"/>
      <c r="D30" s="381"/>
      <c r="F30" s="29"/>
      <c r="H30" s="29"/>
      <c r="J30" s="29"/>
      <c r="L30" s="29"/>
      <c r="M30" s="29"/>
      <c r="N30" s="29"/>
      <c r="O30" s="29"/>
      <c r="P30" s="29"/>
      <c r="Q30" s="29"/>
      <c r="R30" s="29"/>
    </row>
    <row r="31" spans="1:18" s="28" customFormat="1">
      <c r="A31"/>
      <c r="B31" s="379"/>
      <c r="C31" s="380"/>
      <c r="D31" s="381"/>
      <c r="F31" s="29"/>
      <c r="H31" s="29"/>
      <c r="J31" s="29"/>
      <c r="L31" s="29"/>
      <c r="M31" s="29"/>
      <c r="N31" s="29"/>
      <c r="O31" s="29"/>
      <c r="P31" s="29"/>
      <c r="Q31" s="29"/>
      <c r="R31" s="29"/>
    </row>
    <row r="32" spans="1:18" s="28" customFormat="1">
      <c r="A32"/>
      <c r="B32" s="379"/>
      <c r="C32" s="380"/>
      <c r="D32" s="381"/>
      <c r="F32" s="29"/>
      <c r="H32" s="29"/>
      <c r="J32" s="29"/>
      <c r="L32" s="29"/>
      <c r="M32" s="29"/>
      <c r="N32" s="29"/>
      <c r="O32" s="29"/>
      <c r="P32" s="29"/>
      <c r="Q32" s="29"/>
      <c r="R32" s="29"/>
    </row>
    <row r="33" spans="1:18" s="28" customFormat="1">
      <c r="A33"/>
      <c r="B33" s="379"/>
      <c r="C33" s="380"/>
      <c r="D33" s="381"/>
      <c r="F33" s="29"/>
      <c r="H33" s="29"/>
      <c r="J33" s="29"/>
      <c r="L33" s="29"/>
      <c r="M33" s="29"/>
      <c r="N33" s="29"/>
      <c r="O33" s="29"/>
      <c r="P33" s="29"/>
      <c r="Q33" s="29"/>
      <c r="R33" s="29"/>
    </row>
    <row r="34" spans="1:18" s="28" customFormat="1">
      <c r="A34"/>
      <c r="B34" s="379"/>
      <c r="C34" s="380"/>
      <c r="D34" s="381"/>
      <c r="F34" s="29"/>
      <c r="H34" s="29"/>
      <c r="J34" s="29"/>
      <c r="L34" s="29"/>
      <c r="M34" s="29"/>
      <c r="N34" s="29"/>
      <c r="O34" s="29"/>
      <c r="P34" s="29"/>
      <c r="Q34" s="29"/>
      <c r="R34" s="29"/>
    </row>
    <row r="35" spans="1:18" s="28" customFormat="1">
      <c r="A35"/>
      <c r="B35" s="379"/>
      <c r="C35" s="380"/>
      <c r="D35" s="381"/>
      <c r="F35" s="29"/>
      <c r="H35" s="29"/>
      <c r="J35" s="29"/>
      <c r="L35" s="29"/>
      <c r="M35" s="29"/>
      <c r="N35" s="29"/>
      <c r="O35" s="29"/>
      <c r="P35" s="29"/>
      <c r="Q35" s="29"/>
      <c r="R35" s="29"/>
    </row>
    <row r="36" spans="1:18" s="28" customFormat="1">
      <c r="A36"/>
      <c r="B36" s="379"/>
      <c r="C36" s="380"/>
      <c r="D36" s="381"/>
      <c r="F36" s="29"/>
      <c r="H36" s="29"/>
      <c r="J36" s="29"/>
      <c r="L36" s="29"/>
      <c r="M36" s="29"/>
      <c r="N36" s="29"/>
      <c r="O36" s="29"/>
      <c r="P36" s="29"/>
      <c r="Q36" s="29"/>
      <c r="R36" s="29"/>
    </row>
    <row r="37" spans="1:18" s="28" customFormat="1">
      <c r="A37"/>
      <c r="B37" s="379"/>
      <c r="C37" s="380"/>
      <c r="D37" s="381"/>
      <c r="F37" s="29"/>
      <c r="H37" s="29"/>
      <c r="J37" s="29"/>
      <c r="L37" s="29"/>
      <c r="M37" s="29"/>
      <c r="N37" s="29"/>
      <c r="O37" s="29"/>
      <c r="P37" s="29"/>
      <c r="Q37" s="29"/>
      <c r="R37" s="29"/>
    </row>
    <row r="38" spans="1:18" s="28" customFormat="1">
      <c r="A38"/>
      <c r="B38" s="379"/>
      <c r="C38" s="380"/>
      <c r="D38" s="381"/>
      <c r="F38" s="29"/>
      <c r="H38" s="29"/>
      <c r="J38" s="29"/>
      <c r="L38" s="29"/>
      <c r="M38" s="29"/>
      <c r="N38" s="29"/>
      <c r="O38" s="29"/>
      <c r="P38" s="29"/>
      <c r="Q38" s="29"/>
      <c r="R38" s="29"/>
    </row>
    <row r="39" spans="1:18" s="28" customFormat="1">
      <c r="A39"/>
      <c r="B39" s="379"/>
      <c r="C39" s="380"/>
      <c r="D39" s="381"/>
      <c r="F39" s="29"/>
      <c r="H39" s="29"/>
      <c r="J39" s="29"/>
      <c r="L39" s="29"/>
      <c r="M39" s="29"/>
      <c r="N39" s="29"/>
      <c r="O39" s="29"/>
      <c r="P39" s="29"/>
      <c r="Q39" s="29"/>
      <c r="R39" s="29"/>
    </row>
    <row r="40" spans="1:18" s="28" customFormat="1">
      <c r="A40"/>
      <c r="B40" s="379"/>
      <c r="C40" s="380"/>
      <c r="D40" s="381"/>
      <c r="F40" s="29"/>
      <c r="H40" s="29"/>
      <c r="J40" s="29"/>
      <c r="L40" s="29"/>
      <c r="M40" s="29"/>
      <c r="N40" s="29"/>
      <c r="O40" s="29"/>
      <c r="P40" s="29"/>
      <c r="Q40" s="29"/>
      <c r="R40" s="29"/>
    </row>
    <row r="41" spans="1:18" s="28" customFormat="1">
      <c r="A41"/>
      <c r="B41" s="379"/>
      <c r="C41" s="380"/>
      <c r="D41" s="381"/>
      <c r="F41" s="29"/>
      <c r="H41" s="29"/>
      <c r="J41" s="29"/>
      <c r="L41" s="29"/>
      <c r="M41" s="29"/>
      <c r="N41" s="29"/>
      <c r="O41" s="29"/>
      <c r="P41" s="29"/>
      <c r="Q41" s="29"/>
      <c r="R41" s="29"/>
    </row>
    <row r="42" spans="1:18" s="28" customFormat="1">
      <c r="A42"/>
      <c r="B42" s="379"/>
      <c r="C42" s="380"/>
      <c r="D42" s="381"/>
      <c r="F42" s="29"/>
      <c r="H42" s="29"/>
      <c r="J42" s="29"/>
      <c r="L42" s="29"/>
      <c r="M42" s="29"/>
      <c r="N42" s="29"/>
      <c r="O42" s="29"/>
      <c r="P42" s="29"/>
      <c r="Q42" s="29"/>
      <c r="R42" s="29"/>
    </row>
    <row r="43" spans="1:18" s="28" customFormat="1">
      <c r="A43"/>
      <c r="B43" s="379"/>
      <c r="C43" s="380"/>
      <c r="D43" s="381"/>
      <c r="F43" s="29"/>
      <c r="H43" s="29"/>
      <c r="J43" s="29"/>
      <c r="L43" s="29"/>
      <c r="M43" s="29"/>
      <c r="N43" s="29"/>
      <c r="O43" s="29"/>
      <c r="P43" s="29"/>
      <c r="Q43" s="29"/>
      <c r="R43" s="29"/>
    </row>
    <row r="44" spans="1:18" s="28" customFormat="1">
      <c r="A44"/>
      <c r="B44" s="382"/>
      <c r="C44" s="383"/>
      <c r="D44" s="384"/>
      <c r="F44" s="29"/>
      <c r="H44" s="29"/>
      <c r="J44" s="29"/>
      <c r="L44" s="29"/>
      <c r="M44" s="29"/>
      <c r="N44" s="29"/>
      <c r="O44" s="29"/>
      <c r="P44" s="29"/>
      <c r="Q44" s="29"/>
      <c r="R44" s="29"/>
    </row>
  </sheetData>
  <sheetProtection algorithmName="SHA-512" hashValue="sg/8RZpo9ScgUT/oPtXzpt9/hDshkWtUE8q5D+7dfL4WdZtIrkOolWnUmdYRlxvY/DrgANlWo5cZn/hSNwRxCg==" saltValue="TvMouUWbRiR5ZUODuaIP6g==" spinCount="100000" sheet="1" objects="1" scenarios="1"/>
  <mergeCells count="5">
    <mergeCell ref="B13:D44"/>
    <mergeCell ref="B8:D8"/>
    <mergeCell ref="B7:D7"/>
    <mergeCell ref="B11:D11"/>
    <mergeCell ref="B10:D10"/>
  </mergeCells>
  <pageMargins left="0.7" right="0.7" top="0.75" bottom="0.75" header="0.3" footer="0.3"/>
  <pageSetup paperSize="9" scale="16" orientation="portrait" r:id="rId1"/>
  <headerFooter>
    <oddHeader>&amp;R&amp;"Aptos"&amp;10&amp;K000000 Internal Use&amp;1#_x000D_</oddHeader>
    <oddFooter>&amp;L&amp;1#&amp;"Calibri"&amp;10&amp;K000000TOTAL Classification: Restricted Distribution TOTAL - All rights reserved</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A04A68-4E97-40BD-87AD-CF419E66E93D}">
  <dimension ref="B2:G73"/>
  <sheetViews>
    <sheetView showGridLines="0" topLeftCell="A26" zoomScaleNormal="100" workbookViewId="0">
      <selection activeCell="C23" sqref="C23"/>
    </sheetView>
  </sheetViews>
  <sheetFormatPr defaultRowHeight="14.45"/>
  <cols>
    <col min="1" max="1" width="2.5703125" customWidth="1"/>
    <col min="2" max="2" width="71.5703125" bestFit="1" customWidth="1"/>
    <col min="3" max="3" width="32.140625" bestFit="1" customWidth="1"/>
    <col min="4" max="5" width="17.28515625" style="63" customWidth="1"/>
    <col min="6" max="6" width="83" bestFit="1" customWidth="1"/>
    <col min="7" max="7" width="18.42578125" customWidth="1"/>
  </cols>
  <sheetData>
    <row r="2" spans="2:5" s="3" customFormat="1" ht="27" customHeight="1" thickBot="1">
      <c r="B2" s="30" t="s">
        <v>107</v>
      </c>
      <c r="D2" s="25"/>
      <c r="E2" s="25"/>
    </row>
    <row r="3" spans="2:5" s="34" customFormat="1" ht="24.75" customHeight="1" thickBot="1">
      <c r="B3" s="31" t="s">
        <v>108</v>
      </c>
      <c r="C3" s="32"/>
      <c r="D3" s="32"/>
      <c r="E3" s="33" t="s">
        <v>109</v>
      </c>
    </row>
    <row r="4" spans="2:5" ht="15.6">
      <c r="B4" s="35" t="s">
        <v>110</v>
      </c>
      <c r="C4" s="36"/>
      <c r="D4" s="36"/>
      <c r="E4" s="37">
        <f>TotalAirTrans+TotalRailTrans+TotalHotelTrans+E13+E15</f>
        <v>1845</v>
      </c>
    </row>
    <row r="5" spans="2:5" ht="15.95" thickBot="1">
      <c r="B5" s="38" t="s">
        <v>111</v>
      </c>
      <c r="C5" s="39"/>
      <c r="D5" s="39"/>
      <c r="E5" s="40">
        <f>TotalAirSpend+TotalRailSpend+TotalHotelSpend+E14+E16</f>
        <v>1034589</v>
      </c>
    </row>
    <row r="6" spans="2:5">
      <c r="B6" s="41"/>
      <c r="C6" s="42"/>
      <c r="D6" s="42"/>
      <c r="E6" s="43"/>
    </row>
    <row r="7" spans="2:5">
      <c r="B7" s="41" t="s">
        <v>112</v>
      </c>
      <c r="C7" s="44"/>
      <c r="D7" s="44"/>
      <c r="E7" s="45">
        <v>690</v>
      </c>
    </row>
    <row r="8" spans="2:5">
      <c r="B8" s="41" t="s">
        <v>113</v>
      </c>
      <c r="C8" s="46"/>
      <c r="D8" s="46"/>
      <c r="E8" s="43">
        <v>694929</v>
      </c>
    </row>
    <row r="9" spans="2:5">
      <c r="B9" s="41" t="s">
        <v>114</v>
      </c>
      <c r="C9" s="47"/>
      <c r="D9" s="47"/>
      <c r="E9" s="45">
        <v>267</v>
      </c>
    </row>
    <row r="10" spans="2:5">
      <c r="B10" s="41" t="s">
        <v>115</v>
      </c>
      <c r="C10" s="48"/>
      <c r="D10" s="48"/>
      <c r="E10" s="43">
        <v>22995</v>
      </c>
    </row>
    <row r="11" spans="2:5">
      <c r="B11" s="41" t="s">
        <v>116</v>
      </c>
      <c r="C11" s="49"/>
      <c r="D11" s="49"/>
      <c r="E11" s="50">
        <v>837</v>
      </c>
    </row>
    <row r="12" spans="2:5">
      <c r="B12" s="41" t="s">
        <v>117</v>
      </c>
      <c r="C12" s="51"/>
      <c r="D12" s="51"/>
      <c r="E12" s="52">
        <v>299766</v>
      </c>
    </row>
    <row r="13" spans="2:5">
      <c r="B13" s="41" t="s">
        <v>118</v>
      </c>
      <c r="C13" s="49"/>
      <c r="D13" s="49"/>
      <c r="E13" s="50">
        <v>3</v>
      </c>
    </row>
    <row r="14" spans="2:5">
      <c r="B14" s="41" t="s">
        <v>119</v>
      </c>
      <c r="C14" s="51"/>
      <c r="D14" s="51"/>
      <c r="E14" s="52">
        <v>874</v>
      </c>
    </row>
    <row r="15" spans="2:5">
      <c r="B15" s="41" t="s">
        <v>120</v>
      </c>
      <c r="C15" s="51"/>
      <c r="D15" s="51"/>
      <c r="E15" s="50">
        <v>48</v>
      </c>
    </row>
    <row r="16" spans="2:5" ht="15" thickBot="1">
      <c r="B16" s="53" t="s">
        <v>121</v>
      </c>
      <c r="C16" s="54"/>
      <c r="D16" s="54"/>
      <c r="E16" s="55">
        <f>15061+964</f>
        <v>16025</v>
      </c>
    </row>
    <row r="17" spans="2:6">
      <c r="B17" s="56"/>
      <c r="C17" s="57"/>
      <c r="D17" s="57"/>
      <c r="E17" s="58"/>
    </row>
    <row r="18" spans="2:6">
      <c r="B18" s="59" t="s">
        <v>122</v>
      </c>
      <c r="C18" s="60">
        <v>0</v>
      </c>
      <c r="D18" s="61" t="s">
        <v>123</v>
      </c>
      <c r="E18" s="58"/>
    </row>
    <row r="19" spans="2:6">
      <c r="B19" s="59" t="s">
        <v>124</v>
      </c>
      <c r="C19" s="60">
        <v>0.5</v>
      </c>
      <c r="D19" s="61" t="s">
        <v>125</v>
      </c>
      <c r="E19" s="58"/>
    </row>
    <row r="20" spans="2:6">
      <c r="B20" s="59" t="s">
        <v>126</v>
      </c>
      <c r="C20" s="60">
        <v>0.5</v>
      </c>
      <c r="D20" s="61" t="s">
        <v>125</v>
      </c>
      <c r="E20" s="58"/>
    </row>
    <row r="22" spans="2:6">
      <c r="B22" s="62" t="s">
        <v>127</v>
      </c>
    </row>
    <row r="23" spans="2:6" ht="29.1">
      <c r="B23" s="64" t="s">
        <v>6</v>
      </c>
      <c r="C23" s="65" t="s">
        <v>7</v>
      </c>
      <c r="D23" s="65" t="s">
        <v>128</v>
      </c>
      <c r="E23" s="65" t="s">
        <v>129</v>
      </c>
      <c r="F23" s="65" t="s">
        <v>130</v>
      </c>
    </row>
    <row r="24" spans="2:6">
      <c r="B24" s="388" t="s">
        <v>12</v>
      </c>
      <c r="C24" s="389"/>
      <c r="D24" s="66"/>
      <c r="E24" s="66"/>
      <c r="F24" s="67"/>
    </row>
    <row r="25" spans="2:6">
      <c r="B25" s="390" t="s">
        <v>13</v>
      </c>
      <c r="C25" s="391"/>
      <c r="D25" s="68"/>
      <c r="E25" s="68"/>
      <c r="F25" s="69"/>
    </row>
    <row r="26" spans="2:6">
      <c r="B26" s="12" t="s">
        <v>14</v>
      </c>
      <c r="C26" s="13" t="s">
        <v>15</v>
      </c>
      <c r="D26" s="70">
        <f>Europe_Air</f>
        <v>0.82191780821917804</v>
      </c>
      <c r="E26" s="71">
        <f>TotalAirTrans*D26*(1-Avg_Online_Adoption)</f>
        <v>567.1232876712329</v>
      </c>
      <c r="F26" s="72" t="s">
        <v>131</v>
      </c>
    </row>
    <row r="27" spans="2:6">
      <c r="B27" s="12" t="s">
        <v>17</v>
      </c>
      <c r="C27" s="14" t="s">
        <v>15</v>
      </c>
      <c r="D27" s="70">
        <f>SUM(Calculations!C3:C7)</f>
        <v>0.17808219178082191</v>
      </c>
      <c r="E27" s="71">
        <f>TotalAirTrans*D27*(1-Avg_Online_Adoption)</f>
        <v>122.87671232876711</v>
      </c>
      <c r="F27" s="72" t="s">
        <v>131</v>
      </c>
    </row>
    <row r="28" spans="2:6">
      <c r="B28" s="12" t="s">
        <v>19</v>
      </c>
      <c r="C28" s="14" t="s">
        <v>20</v>
      </c>
      <c r="D28" s="70"/>
      <c r="E28" s="71">
        <f>TotalAirTrans*D28*(1-Avg_Online_Adoption)</f>
        <v>0</v>
      </c>
      <c r="F28" s="72" t="s">
        <v>131</v>
      </c>
    </row>
    <row r="29" spans="2:6">
      <c r="B29" s="390" t="s">
        <v>23</v>
      </c>
      <c r="C29" s="391"/>
      <c r="D29" s="68"/>
      <c r="E29" s="68"/>
      <c r="F29" s="69"/>
    </row>
    <row r="30" spans="2:6">
      <c r="B30" s="15" t="s">
        <v>24</v>
      </c>
      <c r="C30" s="13" t="s">
        <v>15</v>
      </c>
      <c r="D30" s="70"/>
      <c r="E30" s="71">
        <f>TotalRailTrans*(1-AvgOnlineAdoptionRail)</f>
        <v>133.5</v>
      </c>
      <c r="F30" s="73"/>
    </row>
    <row r="31" spans="2:6">
      <c r="B31" s="12" t="s">
        <v>26</v>
      </c>
      <c r="C31" s="14" t="s">
        <v>20</v>
      </c>
      <c r="D31" s="70"/>
      <c r="E31" s="71"/>
      <c r="F31" s="73"/>
    </row>
    <row r="32" spans="2:6">
      <c r="B32" s="390" t="s">
        <v>28</v>
      </c>
      <c r="C32" s="391"/>
      <c r="D32" s="68"/>
      <c r="E32" s="68"/>
      <c r="F32" s="69"/>
    </row>
    <row r="33" spans="2:7" s="3" customFormat="1">
      <c r="B33" s="16" t="s">
        <v>29</v>
      </c>
      <c r="C33" s="13" t="s">
        <v>30</v>
      </c>
      <c r="D33" s="74">
        <f>TotalHotelTrans*87%</f>
        <v>728.18999999999994</v>
      </c>
      <c r="E33" s="75">
        <f>D33*(1-AvgOnlineAdoptionHotel)</f>
        <v>364.09499999999997</v>
      </c>
      <c r="F33" s="76" t="s">
        <v>132</v>
      </c>
      <c r="G33" s="3" t="s">
        <v>133</v>
      </c>
    </row>
    <row r="34" spans="2:7">
      <c r="B34" s="16" t="s">
        <v>32</v>
      </c>
      <c r="C34" s="14" t="s">
        <v>30</v>
      </c>
      <c r="D34" s="77">
        <f>E13</f>
        <v>3</v>
      </c>
      <c r="E34" s="75">
        <f>D34*(1-AvgOnlineAdoptionHotel)</f>
        <v>1.5</v>
      </c>
      <c r="F34" s="73"/>
    </row>
    <row r="35" spans="2:7">
      <c r="B35" s="18" t="s">
        <v>34</v>
      </c>
      <c r="C35" s="14" t="s">
        <v>30</v>
      </c>
      <c r="D35" s="78"/>
      <c r="E35" s="75">
        <v>0</v>
      </c>
      <c r="F35" s="73"/>
    </row>
    <row r="36" spans="2:7">
      <c r="B36" s="18" t="s">
        <v>36</v>
      </c>
      <c r="C36" s="14" t="s">
        <v>30</v>
      </c>
      <c r="D36" s="78">
        <v>0</v>
      </c>
      <c r="E36" s="75">
        <v>0</v>
      </c>
      <c r="F36" s="79" t="s">
        <v>134</v>
      </c>
    </row>
    <row r="37" spans="2:7">
      <c r="B37" s="18" t="s">
        <v>38</v>
      </c>
      <c r="C37" s="14" t="s">
        <v>30</v>
      </c>
      <c r="D37" s="78">
        <v>0</v>
      </c>
      <c r="E37" s="75">
        <v>0</v>
      </c>
      <c r="F37" s="80" t="s">
        <v>135</v>
      </c>
    </row>
    <row r="38" spans="2:7">
      <c r="B38" s="81"/>
      <c r="C38" s="81"/>
      <c r="D38" s="82"/>
      <c r="E38" s="82"/>
      <c r="F38" s="81"/>
    </row>
    <row r="39" spans="2:7">
      <c r="B39" s="83" t="s">
        <v>40</v>
      </c>
      <c r="C39" s="83"/>
      <c r="D39" s="66"/>
      <c r="E39" s="66"/>
      <c r="F39" s="67"/>
    </row>
    <row r="40" spans="2:7">
      <c r="B40" s="84" t="s">
        <v>41</v>
      </c>
      <c r="C40" s="85" t="s">
        <v>15</v>
      </c>
      <c r="D40" s="86"/>
      <c r="E40" s="87">
        <f>TotalAirTrans*D40</f>
        <v>0</v>
      </c>
      <c r="F40" s="88" t="s">
        <v>136</v>
      </c>
      <c r="G40" s="89" t="s">
        <v>137</v>
      </c>
    </row>
    <row r="41" spans="2:7">
      <c r="B41" s="16" t="s">
        <v>43</v>
      </c>
      <c r="C41" s="14" t="s">
        <v>15</v>
      </c>
      <c r="D41" s="90"/>
      <c r="E41" s="71">
        <f>'Forecast Transaction Volumes'!TotalRailTrans*AvgOnlineAdoptionRail</f>
        <v>133.5</v>
      </c>
      <c r="F41" s="73" t="s">
        <v>138</v>
      </c>
      <c r="G41" s="89"/>
    </row>
    <row r="42" spans="2:7">
      <c r="B42" s="16" t="s">
        <v>29</v>
      </c>
      <c r="C42" s="14" t="s">
        <v>30</v>
      </c>
      <c r="D42" s="90"/>
      <c r="E42" s="75">
        <f>D33*(AvgOnlineAdoptionHotel)</f>
        <v>364.09499999999997</v>
      </c>
      <c r="F42" s="91" t="s">
        <v>139</v>
      </c>
      <c r="G42" s="89"/>
    </row>
    <row r="43" spans="2:7">
      <c r="B43" s="16" t="s">
        <v>46</v>
      </c>
      <c r="C43" s="14" t="s">
        <v>30</v>
      </c>
      <c r="D43" s="92"/>
      <c r="E43" s="71">
        <v>1</v>
      </c>
      <c r="F43" s="73"/>
      <c r="G43" s="89"/>
    </row>
    <row r="44" spans="2:7">
      <c r="B44" s="81"/>
      <c r="C44" s="81"/>
      <c r="D44" s="82"/>
      <c r="E44" s="82"/>
      <c r="F44" s="81"/>
    </row>
    <row r="45" spans="2:7">
      <c r="B45" s="93" t="s">
        <v>48</v>
      </c>
      <c r="C45" s="93"/>
      <c r="D45" s="94"/>
      <c r="E45" s="94"/>
      <c r="F45" s="93"/>
    </row>
    <row r="46" spans="2:7">
      <c r="B46" s="95" t="s">
        <v>49</v>
      </c>
      <c r="C46" s="95" t="s">
        <v>50</v>
      </c>
      <c r="D46" s="96">
        <v>21</v>
      </c>
      <c r="E46" s="97">
        <v>21</v>
      </c>
      <c r="F46" s="95"/>
    </row>
    <row r="47" spans="2:7">
      <c r="B47" s="95" t="s">
        <v>140</v>
      </c>
      <c r="C47" s="95" t="s">
        <v>53</v>
      </c>
      <c r="D47" s="98">
        <v>0.1</v>
      </c>
      <c r="E47" s="99">
        <f>TotalTrans*D47</f>
        <v>184.5</v>
      </c>
      <c r="F47" s="95"/>
    </row>
    <row r="48" spans="2:7">
      <c r="B48" s="100"/>
      <c r="C48" s="100"/>
      <c r="D48" s="101"/>
      <c r="E48" s="101"/>
      <c r="F48" s="100"/>
    </row>
    <row r="49" spans="2:6">
      <c r="B49" s="102" t="s">
        <v>55</v>
      </c>
      <c r="C49" s="102"/>
      <c r="D49" s="103"/>
      <c r="E49" s="103"/>
      <c r="F49" s="102"/>
    </row>
    <row r="50" spans="2:6">
      <c r="B50" s="12" t="s">
        <v>56</v>
      </c>
      <c r="C50" s="12" t="s">
        <v>57</v>
      </c>
      <c r="D50" s="104" t="s">
        <v>141</v>
      </c>
      <c r="E50" s="104"/>
      <c r="F50" s="15"/>
    </row>
    <row r="51" spans="2:6">
      <c r="B51" s="12" t="s">
        <v>142</v>
      </c>
      <c r="C51" s="12" t="s">
        <v>30</v>
      </c>
      <c r="D51" s="104" t="s">
        <v>141</v>
      </c>
      <c r="E51" s="104"/>
      <c r="F51" s="15"/>
    </row>
    <row r="52" spans="2:6">
      <c r="B52" s="12" t="s">
        <v>143</v>
      </c>
      <c r="C52" s="12" t="s">
        <v>60</v>
      </c>
      <c r="D52" s="104" t="s">
        <v>141</v>
      </c>
      <c r="E52" s="104"/>
      <c r="F52" s="15"/>
    </row>
    <row r="53" spans="2:6">
      <c r="B53" s="100"/>
      <c r="C53" s="100"/>
      <c r="D53" s="101"/>
      <c r="E53" s="101"/>
      <c r="F53" s="100"/>
    </row>
    <row r="54" spans="2:6">
      <c r="B54" s="23" t="s">
        <v>62</v>
      </c>
      <c r="C54" s="23"/>
      <c r="D54" s="103"/>
      <c r="E54" s="103"/>
      <c r="F54" s="102"/>
    </row>
    <row r="55" spans="2:6">
      <c r="B55" s="12" t="s">
        <v>63</v>
      </c>
      <c r="C55" s="12" t="s">
        <v>64</v>
      </c>
      <c r="D55" s="104"/>
      <c r="E55" s="105">
        <v>1</v>
      </c>
      <c r="F55" s="15"/>
    </row>
    <row r="56" spans="2:6">
      <c r="B56" s="12" t="s">
        <v>67</v>
      </c>
      <c r="C56" s="12" t="s">
        <v>64</v>
      </c>
      <c r="D56" s="106"/>
      <c r="E56" s="105">
        <v>1</v>
      </c>
      <c r="F56" s="15"/>
    </row>
    <row r="57" spans="2:6">
      <c r="B57" s="12" t="s">
        <v>69</v>
      </c>
      <c r="C57" s="12" t="s">
        <v>70</v>
      </c>
      <c r="D57" s="106"/>
      <c r="E57" s="105">
        <v>1</v>
      </c>
      <c r="F57" s="15"/>
    </row>
    <row r="58" spans="2:6">
      <c r="B58" s="12" t="s">
        <v>72</v>
      </c>
      <c r="C58" s="12" t="s">
        <v>73</v>
      </c>
      <c r="D58" s="106"/>
      <c r="E58" s="105"/>
      <c r="F58" s="15"/>
    </row>
    <row r="59" spans="2:6">
      <c r="B59" s="12" t="s">
        <v>77</v>
      </c>
      <c r="C59" s="12" t="s">
        <v>70</v>
      </c>
      <c r="D59" s="104"/>
      <c r="E59" s="105">
        <v>0</v>
      </c>
      <c r="F59" s="15"/>
    </row>
    <row r="60" spans="2:6">
      <c r="B60" s="100"/>
      <c r="C60" s="100"/>
      <c r="D60" s="101"/>
      <c r="E60" s="101"/>
      <c r="F60" s="100"/>
    </row>
    <row r="61" spans="2:6">
      <c r="B61" s="24" t="s">
        <v>79</v>
      </c>
      <c r="C61" s="24"/>
      <c r="D61" s="103"/>
      <c r="E61" s="103"/>
      <c r="F61" s="102"/>
    </row>
    <row r="62" spans="2:6">
      <c r="B62" s="12" t="s">
        <v>80</v>
      </c>
      <c r="C62" s="12" t="s">
        <v>70</v>
      </c>
      <c r="D62" s="106"/>
      <c r="E62" s="105">
        <v>1</v>
      </c>
      <c r="F62" s="15"/>
    </row>
    <row r="63" spans="2:6">
      <c r="B63" s="12" t="s">
        <v>82</v>
      </c>
      <c r="C63" s="12" t="s">
        <v>83</v>
      </c>
      <c r="D63" s="104"/>
      <c r="E63" s="105"/>
      <c r="F63" s="15"/>
    </row>
    <row r="64" spans="2:6">
      <c r="B64" s="12" t="s">
        <v>85</v>
      </c>
      <c r="C64" s="12" t="s">
        <v>70</v>
      </c>
      <c r="D64" s="106"/>
      <c r="E64" s="105">
        <v>1</v>
      </c>
      <c r="F64" s="15"/>
    </row>
    <row r="65" spans="2:6">
      <c r="B65" s="12" t="s">
        <v>87</v>
      </c>
      <c r="C65" s="107" t="s">
        <v>88</v>
      </c>
      <c r="D65" s="106"/>
      <c r="E65" s="105"/>
      <c r="F65" s="15"/>
    </row>
    <row r="66" spans="2:6">
      <c r="B66" s="12" t="s">
        <v>91</v>
      </c>
      <c r="C66" s="107" t="s">
        <v>88</v>
      </c>
      <c r="D66" s="104"/>
      <c r="E66" s="105"/>
      <c r="F66" s="15"/>
    </row>
    <row r="67" spans="2:6">
      <c r="B67" s="392" t="s">
        <v>93</v>
      </c>
      <c r="C67" s="393"/>
    </row>
    <row r="68" spans="2:6">
      <c r="B68" s="108"/>
      <c r="C68" s="108"/>
    </row>
    <row r="69" spans="2:6">
      <c r="B69" s="108"/>
      <c r="C69" s="108"/>
    </row>
    <row r="70" spans="2:6">
      <c r="B70" s="108"/>
      <c r="C70" s="108"/>
    </row>
    <row r="72" spans="2:6">
      <c r="B72" s="23" t="s">
        <v>144</v>
      </c>
      <c r="C72" s="23"/>
      <c r="D72" s="103"/>
      <c r="E72" s="103"/>
      <c r="F72" s="102"/>
    </row>
    <row r="73" spans="2:6">
      <c r="B73" s="12" t="s">
        <v>95</v>
      </c>
      <c r="C73" s="12" t="s">
        <v>64</v>
      </c>
      <c r="D73" s="106"/>
      <c r="E73" s="105">
        <v>1</v>
      </c>
      <c r="F73" s="15"/>
    </row>
  </sheetData>
  <mergeCells count="5">
    <mergeCell ref="B24:C24"/>
    <mergeCell ref="B25:C25"/>
    <mergeCell ref="B29:C29"/>
    <mergeCell ref="B32:C32"/>
    <mergeCell ref="B67:C67"/>
  </mergeCells>
  <pageMargins left="0.7" right="0.7" top="0.75" bottom="0.75" header="0.3" footer="0.3"/>
  <headerFooter>
    <oddHeader>&amp;R&amp;"Aptos"&amp;10&amp;K000000 Internal Use&amp;1#_x000D_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B548B6-4031-42ED-A5B1-0D86FA62EF7D}">
  <dimension ref="A1:C8"/>
  <sheetViews>
    <sheetView workbookViewId="0">
      <selection activeCell="E16" sqref="E16"/>
    </sheetView>
  </sheetViews>
  <sheetFormatPr defaultRowHeight="14.45"/>
  <cols>
    <col min="1" max="1" width="18.7109375" customWidth="1"/>
  </cols>
  <sheetData>
    <row r="1" spans="1:3">
      <c r="A1" s="56" t="s">
        <v>145</v>
      </c>
    </row>
    <row r="2" spans="1:3">
      <c r="A2" t="s">
        <v>146</v>
      </c>
      <c r="B2">
        <v>540</v>
      </c>
      <c r="C2" s="120">
        <f t="shared" ref="C2:C7" si="0">B2/Global_Air</f>
        <v>0.82191780821917804</v>
      </c>
    </row>
    <row r="3" spans="1:3">
      <c r="A3" t="s">
        <v>147</v>
      </c>
      <c r="B3">
        <v>51</v>
      </c>
      <c r="C3" s="120">
        <f t="shared" si="0"/>
        <v>7.7625570776255703E-2</v>
      </c>
    </row>
    <row r="4" spans="1:3">
      <c r="A4" t="s">
        <v>148</v>
      </c>
      <c r="B4">
        <v>56</v>
      </c>
      <c r="C4" s="120">
        <f t="shared" si="0"/>
        <v>8.5235920852359204E-2</v>
      </c>
    </row>
    <row r="5" spans="1:3">
      <c r="A5" t="s">
        <v>149</v>
      </c>
      <c r="B5">
        <v>7</v>
      </c>
      <c r="C5" s="120">
        <f t="shared" si="0"/>
        <v>1.06544901065449E-2</v>
      </c>
    </row>
    <row r="6" spans="1:3">
      <c r="A6" t="s">
        <v>150</v>
      </c>
      <c r="B6">
        <v>1</v>
      </c>
      <c r="C6" s="120">
        <f t="shared" si="0"/>
        <v>1.5220700152207001E-3</v>
      </c>
    </row>
    <row r="7" spans="1:3" ht="15" thickBot="1">
      <c r="A7" t="s">
        <v>151</v>
      </c>
      <c r="B7">
        <v>2</v>
      </c>
      <c r="C7" s="120">
        <f t="shared" si="0"/>
        <v>3.0441400304414001E-3</v>
      </c>
    </row>
    <row r="8" spans="1:3" ht="15" thickBot="1">
      <c r="B8" s="121">
        <f>SUM(B2:B7)</f>
        <v>657</v>
      </c>
      <c r="C8" s="122">
        <f>SUM(C2:C7)</f>
        <v>0.99999999999999989</v>
      </c>
    </row>
  </sheetData>
  <pageMargins left="0.7" right="0.7" top="0.75" bottom="0.75" header="0.3" footer="0.3"/>
  <headerFooter>
    <oddHeader>&amp;R&amp;"Aptos"&amp;10&amp;K000000 Internal Use&amp;1#_x000D_</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FB9DB6-2156-4A95-8F31-7849DF47B837}">
  <sheetPr>
    <tabColor theme="4"/>
  </sheetPr>
  <dimension ref="A1:K102"/>
  <sheetViews>
    <sheetView showGridLines="0" topLeftCell="A60" zoomScale="70" zoomScaleNormal="70" workbookViewId="0">
      <selection activeCell="E16" sqref="E16"/>
    </sheetView>
  </sheetViews>
  <sheetFormatPr defaultColWidth="8.5703125" defaultRowHeight="14.45"/>
  <cols>
    <col min="1" max="2" width="2.42578125" customWidth="1"/>
    <col min="3" max="3" width="13.42578125" customWidth="1"/>
    <col min="4" max="4" width="69.42578125" customWidth="1"/>
    <col min="5" max="5" width="2.42578125" customWidth="1"/>
    <col min="6" max="6" width="32.42578125" style="3" customWidth="1"/>
    <col min="7" max="11" width="32.42578125" customWidth="1"/>
  </cols>
  <sheetData>
    <row r="1" spans="1:11">
      <c r="A1" s="123"/>
      <c r="B1" s="25"/>
      <c r="C1" s="25"/>
      <c r="F1"/>
    </row>
    <row r="2" spans="1:11">
      <c r="A2" s="124"/>
      <c r="B2" s="25"/>
      <c r="C2" s="25"/>
      <c r="F2"/>
    </row>
    <row r="3" spans="1:11">
      <c r="A3" s="125"/>
      <c r="B3" s="25"/>
      <c r="C3" s="25"/>
      <c r="F3"/>
    </row>
    <row r="4" spans="1:11">
      <c r="A4" s="126"/>
      <c r="B4" s="25"/>
      <c r="C4" s="25"/>
      <c r="F4"/>
    </row>
    <row r="5" spans="1:11">
      <c r="A5" s="127"/>
      <c r="B5" s="25"/>
      <c r="C5" s="25"/>
      <c r="F5"/>
    </row>
    <row r="6" spans="1:11">
      <c r="A6" s="128"/>
      <c r="B6" s="25"/>
      <c r="C6" s="25"/>
      <c r="F6"/>
    </row>
    <row r="7" spans="1:11">
      <c r="A7" s="129"/>
      <c r="B7" s="25"/>
      <c r="C7" s="25"/>
      <c r="F7"/>
    </row>
    <row r="8" spans="1:11">
      <c r="A8" s="25"/>
      <c r="B8" s="25"/>
      <c r="C8" s="25"/>
      <c r="F8"/>
    </row>
    <row r="9" spans="1:11" ht="18.600000000000001">
      <c r="A9" s="25"/>
      <c r="B9" s="27"/>
      <c r="C9" s="130" t="s">
        <v>152</v>
      </c>
      <c r="F9"/>
    </row>
    <row r="10" spans="1:11" ht="24" customHeight="1">
      <c r="A10" s="25"/>
      <c r="B10" s="25"/>
      <c r="C10" s="117" t="s">
        <v>153</v>
      </c>
      <c r="F10"/>
    </row>
    <row r="11" spans="1:11">
      <c r="C11" s="131"/>
    </row>
    <row r="12" spans="1:11">
      <c r="C12" s="3" t="s">
        <v>154</v>
      </c>
    </row>
    <row r="13" spans="1:11">
      <c r="C13" s="132" t="s">
        <v>155</v>
      </c>
    </row>
    <row r="14" spans="1:11">
      <c r="C14" s="131"/>
    </row>
    <row r="15" spans="1:11">
      <c r="C15" s="131"/>
    </row>
    <row r="16" spans="1:11" ht="8.1" customHeight="1">
      <c r="C16" s="133"/>
      <c r="D16" s="133"/>
      <c r="E16" s="133"/>
      <c r="F16" s="134"/>
      <c r="G16" s="133"/>
      <c r="H16" s="133"/>
      <c r="I16" s="133"/>
      <c r="J16" s="133"/>
      <c r="K16" s="133"/>
    </row>
    <row r="17" spans="3:11" ht="9.6" customHeight="1"/>
    <row r="18" spans="3:11" ht="17.100000000000001" customHeight="1">
      <c r="C18" s="397" t="s">
        <v>156</v>
      </c>
      <c r="D18" s="135" t="s">
        <v>157</v>
      </c>
      <c r="F18" s="136">
        <v>2025</v>
      </c>
      <c r="G18" s="136">
        <v>2026</v>
      </c>
      <c r="H18" s="136">
        <v>2027</v>
      </c>
      <c r="I18" s="136">
        <v>2028</v>
      </c>
      <c r="J18" s="136">
        <v>2029</v>
      </c>
      <c r="K18" s="137" t="s">
        <v>158</v>
      </c>
    </row>
    <row r="19" spans="3:11" ht="17.100000000000001" customHeight="1">
      <c r="C19" s="397"/>
      <c r="D19" s="135" t="s">
        <v>159</v>
      </c>
      <c r="F19" s="138" t="e">
        <f>'[14]Financial Notes'!#REF!</f>
        <v>#REF!</v>
      </c>
      <c r="G19" s="138" t="e">
        <f>'[14]Financial Notes'!#REF!</f>
        <v>#REF!</v>
      </c>
      <c r="H19" s="138" t="e">
        <f>'[14]Financial Notes'!#REF!</f>
        <v>#REF!</v>
      </c>
      <c r="I19" s="138" t="e">
        <f>'[14]Financial Notes'!#REF!</f>
        <v>#REF!</v>
      </c>
      <c r="J19" s="138" t="e">
        <f>'[14]Financial Notes'!#REF!</f>
        <v>#REF!</v>
      </c>
      <c r="K19" s="138" t="s">
        <v>22</v>
      </c>
    </row>
    <row r="20" spans="3:11" ht="24" customHeight="1">
      <c r="D20" s="139" t="s">
        <v>160</v>
      </c>
      <c r="F20" s="140" t="e">
        <f>'[14]Financial Notes'!#REF!</f>
        <v>#REF!</v>
      </c>
      <c r="G20" s="140" t="e">
        <f>F20*G19</f>
        <v>#REF!</v>
      </c>
      <c r="H20" s="140" t="e">
        <f>F20*H19</f>
        <v>#REF!</v>
      </c>
      <c r="I20" s="140" t="e">
        <f>F20*I19</f>
        <v>#REF!</v>
      </c>
      <c r="J20" s="140" t="e">
        <f>F20*J19</f>
        <v>#REF!</v>
      </c>
      <c r="K20" s="140" t="e">
        <f>SUM(F20:J20)</f>
        <v>#REF!</v>
      </c>
    </row>
    <row r="21" spans="3:11" ht="12" customHeight="1">
      <c r="C21" s="133"/>
      <c r="D21" s="133"/>
      <c r="E21" s="133"/>
      <c r="F21" s="134"/>
      <c r="G21" s="133"/>
      <c r="H21" s="133"/>
      <c r="I21" s="133"/>
      <c r="J21" s="133"/>
      <c r="K21" s="133"/>
    </row>
    <row r="22" spans="3:11" ht="12" customHeight="1"/>
    <row r="23" spans="3:11" ht="12" customHeight="1"/>
    <row r="24" spans="3:11" ht="12" customHeight="1"/>
    <row r="25" spans="3:11" ht="21.6" customHeight="1">
      <c r="C25" s="141" t="s">
        <v>161</v>
      </c>
    </row>
    <row r="26" spans="3:11" ht="12" customHeight="1"/>
    <row r="27" spans="3:11" ht="14.85" customHeight="1">
      <c r="C27" s="394" t="s">
        <v>162</v>
      </c>
      <c r="D27" s="395" t="s">
        <v>163</v>
      </c>
      <c r="F27"/>
    </row>
    <row r="28" spans="3:11">
      <c r="C28" s="394"/>
      <c r="D28" s="396"/>
      <c r="F28" s="136">
        <v>2025</v>
      </c>
      <c r="G28" s="136">
        <v>2026</v>
      </c>
      <c r="H28" s="136">
        <v>2027</v>
      </c>
      <c r="I28" s="136">
        <v>2028</v>
      </c>
      <c r="J28" s="136">
        <v>2029</v>
      </c>
      <c r="K28" s="137" t="s">
        <v>158</v>
      </c>
    </row>
    <row r="29" spans="3:11">
      <c r="D29" s="142" t="s">
        <v>164</v>
      </c>
      <c r="F29" s="143" t="e">
        <f>'TCO per country'!D77</f>
        <v>#N/A</v>
      </c>
      <c r="G29" s="143" t="e">
        <f>F29*G19</f>
        <v>#N/A</v>
      </c>
      <c r="H29" s="143" t="e">
        <f>F29*H19</f>
        <v>#N/A</v>
      </c>
      <c r="I29" s="143" t="e">
        <f>F29*I19</f>
        <v>#N/A</v>
      </c>
      <c r="J29" s="143" t="e">
        <f>F29*J19</f>
        <v>#N/A</v>
      </c>
      <c r="K29" s="143" t="e">
        <f>SUM(F29:J29)</f>
        <v>#N/A</v>
      </c>
    </row>
    <row r="30" spans="3:11">
      <c r="D30" s="142" t="s">
        <v>165</v>
      </c>
      <c r="F30" s="143" t="e">
        <f>'TCO per country'!E77</f>
        <v>#N/A</v>
      </c>
      <c r="G30" s="143" t="e">
        <f>'TCO per country'!E77</f>
        <v>#N/A</v>
      </c>
      <c r="H30" s="143" t="e">
        <f>'TCO per country'!E77</f>
        <v>#N/A</v>
      </c>
      <c r="I30" s="143" t="e">
        <f>'TCO per country'!E77</f>
        <v>#N/A</v>
      </c>
      <c r="J30" s="143" t="e">
        <f>'TCO per country'!E77</f>
        <v>#N/A</v>
      </c>
      <c r="K30" s="143" t="e">
        <f>SUM(F30:J30)</f>
        <v>#N/A</v>
      </c>
    </row>
    <row r="31" spans="3:11" ht="7.35" customHeight="1"/>
    <row r="32" spans="3:11">
      <c r="D32" s="139" t="s">
        <v>166</v>
      </c>
      <c r="F32" s="144" t="e">
        <f>SUM(F29:F30)</f>
        <v>#N/A</v>
      </c>
      <c r="G32" s="144" t="e">
        <f>SUM(G29:G30)</f>
        <v>#N/A</v>
      </c>
      <c r="H32" s="144" t="e">
        <f>SUM(H29:H30)</f>
        <v>#N/A</v>
      </c>
      <c r="I32" s="144" t="e">
        <f>SUM(I29:I30)</f>
        <v>#N/A</v>
      </c>
      <c r="J32" s="144" t="e">
        <f>SUM(J29:J30)</f>
        <v>#N/A</v>
      </c>
      <c r="K32" s="144" t="e">
        <f>SUM(F32:J32)</f>
        <v>#N/A</v>
      </c>
    </row>
    <row r="33" spans="3:11">
      <c r="D33" s="139" t="s">
        <v>167</v>
      </c>
      <c r="F33" s="145" t="e">
        <f t="shared" ref="F33:K33" si="0">F32/F20</f>
        <v>#N/A</v>
      </c>
      <c r="G33" s="145" t="e">
        <f t="shared" si="0"/>
        <v>#N/A</v>
      </c>
      <c r="H33" s="145" t="e">
        <f t="shared" si="0"/>
        <v>#N/A</v>
      </c>
      <c r="I33" s="145" t="e">
        <f t="shared" si="0"/>
        <v>#N/A</v>
      </c>
      <c r="J33" s="145" t="e">
        <f t="shared" si="0"/>
        <v>#N/A</v>
      </c>
      <c r="K33" s="145" t="e">
        <f t="shared" si="0"/>
        <v>#N/A</v>
      </c>
    </row>
    <row r="34" spans="3:11" ht="15" customHeight="1"/>
    <row r="35" spans="3:11" ht="14.85" customHeight="1">
      <c r="C35" s="394" t="s">
        <v>168</v>
      </c>
      <c r="D35" s="395" t="s">
        <v>169</v>
      </c>
      <c r="F35"/>
    </row>
    <row r="36" spans="3:11">
      <c r="C36" s="394"/>
      <c r="D36" s="396"/>
      <c r="F36" s="136">
        <v>2025</v>
      </c>
      <c r="G36" s="136">
        <v>2026</v>
      </c>
      <c r="H36" s="136">
        <v>2027</v>
      </c>
      <c r="I36" s="136">
        <v>2028</v>
      </c>
      <c r="J36" s="136">
        <v>2029</v>
      </c>
      <c r="K36" s="137" t="s">
        <v>158</v>
      </c>
    </row>
    <row r="37" spans="3:11">
      <c r="D37" s="12" t="s">
        <v>170</v>
      </c>
      <c r="F37" s="143" t="e">
        <f>'TCO per country'!J77</f>
        <v>#N/A</v>
      </c>
      <c r="G37" s="143" t="e">
        <f>'TCO per country'!J77</f>
        <v>#N/A</v>
      </c>
      <c r="H37" s="143" t="e">
        <f>'TCO per country'!J77</f>
        <v>#N/A</v>
      </c>
      <c r="I37" s="143" t="e">
        <f>'TCO per country'!J77</f>
        <v>#N/A</v>
      </c>
      <c r="J37" s="143" t="e">
        <f>'TCO per country'!J77</f>
        <v>#N/A</v>
      </c>
      <c r="K37" s="143" t="e">
        <f>SUM(F37:J37)</f>
        <v>#N/A</v>
      </c>
    </row>
    <row r="38" spans="3:11">
      <c r="D38" s="12" t="s">
        <v>171</v>
      </c>
      <c r="F38" s="143" t="e">
        <f>'TCO per country'!K77</f>
        <v>#N/A</v>
      </c>
      <c r="G38" s="143" t="e">
        <f>'TCO per country'!K77</f>
        <v>#N/A</v>
      </c>
      <c r="H38" s="143" t="e">
        <f>'TCO per country'!K77</f>
        <v>#N/A</v>
      </c>
      <c r="I38" s="143" t="e">
        <f>'TCO per country'!K77</f>
        <v>#N/A</v>
      </c>
      <c r="J38" s="143" t="e">
        <f>'TCO per country'!K77</f>
        <v>#N/A</v>
      </c>
      <c r="K38" s="143" t="e">
        <f>SUM(F38:J38)</f>
        <v>#N/A</v>
      </c>
    </row>
    <row r="39" spans="3:11">
      <c r="D39" s="12" t="s">
        <v>172</v>
      </c>
      <c r="F39" s="143" t="e">
        <f>'TCO per country'!L77</f>
        <v>#N/A</v>
      </c>
      <c r="G39" s="143" t="e">
        <f>'TCO per country'!L77</f>
        <v>#N/A</v>
      </c>
      <c r="H39" s="143" t="e">
        <f>'TCO per country'!L77</f>
        <v>#N/A</v>
      </c>
      <c r="I39" s="143" t="e">
        <f>'TCO per country'!L77</f>
        <v>#N/A</v>
      </c>
      <c r="J39" s="143" t="e">
        <f>'TCO per country'!L77</f>
        <v>#N/A</v>
      </c>
      <c r="K39" s="143" t="e">
        <f>SUM(F39:J39)</f>
        <v>#N/A</v>
      </c>
    </row>
    <row r="40" spans="3:11">
      <c r="D40" s="12" t="s">
        <v>173</v>
      </c>
      <c r="F40" s="143" t="e">
        <f>'TCO per country'!M77</f>
        <v>#N/A</v>
      </c>
      <c r="G40" s="143" t="e">
        <f>'TCO per country'!M77</f>
        <v>#N/A</v>
      </c>
      <c r="H40" s="143" t="e">
        <f>'TCO per country'!M77</f>
        <v>#N/A</v>
      </c>
      <c r="I40" s="143" t="e">
        <f>'TCO per country'!M77</f>
        <v>#N/A</v>
      </c>
      <c r="J40" s="143" t="e">
        <f>'TCO per country'!M77</f>
        <v>#N/A</v>
      </c>
      <c r="K40" s="143" t="e">
        <f>SUM(F40:J40)</f>
        <v>#N/A</v>
      </c>
    </row>
    <row r="41" spans="3:11">
      <c r="D41" s="139" t="s">
        <v>174</v>
      </c>
      <c r="F41" s="144" t="e">
        <f>SUM(F37:F40)</f>
        <v>#N/A</v>
      </c>
      <c r="G41" s="144" t="e">
        <f>SUM(G37:G40)</f>
        <v>#N/A</v>
      </c>
      <c r="H41" s="144" t="e">
        <f>SUM(H37:H40)</f>
        <v>#N/A</v>
      </c>
      <c r="I41" s="144" t="e">
        <f>SUM(I37:I40)</f>
        <v>#N/A</v>
      </c>
      <c r="J41" s="144" t="e">
        <f>SUM(J37:J40)</f>
        <v>#N/A</v>
      </c>
      <c r="K41" s="144" t="e">
        <f>SUM(F41:J41)</f>
        <v>#N/A</v>
      </c>
    </row>
    <row r="42" spans="3:11" ht="6.6" customHeight="1"/>
    <row r="43" spans="3:11">
      <c r="D43" s="139" t="s">
        <v>175</v>
      </c>
      <c r="F43" s="144" t="e">
        <f>F41+F32</f>
        <v>#N/A</v>
      </c>
      <c r="G43" s="144" t="e">
        <f>G41+G32</f>
        <v>#N/A</v>
      </c>
      <c r="H43" s="144" t="e">
        <f>H41+H32</f>
        <v>#N/A</v>
      </c>
      <c r="I43" s="144" t="e">
        <f>I41+I32</f>
        <v>#N/A</v>
      </c>
      <c r="J43" s="144" t="e">
        <f>J41+J32</f>
        <v>#N/A</v>
      </c>
      <c r="K43" s="144" t="e">
        <f>SUM(F43:J43)</f>
        <v>#N/A</v>
      </c>
    </row>
    <row r="44" spans="3:11" ht="15" customHeight="1">
      <c r="D44" s="139" t="s">
        <v>176</v>
      </c>
      <c r="F44" s="145" t="e">
        <f t="shared" ref="F44:K44" si="1">F43/F20</f>
        <v>#N/A</v>
      </c>
      <c r="G44" s="145" t="e">
        <f t="shared" si="1"/>
        <v>#N/A</v>
      </c>
      <c r="H44" s="145" t="e">
        <f t="shared" si="1"/>
        <v>#N/A</v>
      </c>
      <c r="I44" s="145" t="e">
        <f t="shared" si="1"/>
        <v>#N/A</v>
      </c>
      <c r="J44" s="145" t="e">
        <f t="shared" si="1"/>
        <v>#N/A</v>
      </c>
      <c r="K44" s="145" t="e">
        <f t="shared" si="1"/>
        <v>#N/A</v>
      </c>
    </row>
    <row r="45" spans="3:11" ht="15.6" customHeight="1"/>
    <row r="46" spans="3:11" ht="14.85" customHeight="1">
      <c r="C46" s="394" t="s">
        <v>177</v>
      </c>
      <c r="D46" s="395" t="s">
        <v>178</v>
      </c>
      <c r="F46"/>
    </row>
    <row r="47" spans="3:11">
      <c r="C47" s="394"/>
      <c r="D47" s="396"/>
      <c r="F47" s="136">
        <v>2025</v>
      </c>
      <c r="G47" s="136">
        <v>2026</v>
      </c>
      <c r="H47" s="136">
        <v>2027</v>
      </c>
      <c r="I47" s="136">
        <v>2028</v>
      </c>
      <c r="J47" s="136">
        <v>2029</v>
      </c>
      <c r="K47" s="137" t="s">
        <v>158</v>
      </c>
    </row>
    <row r="48" spans="3:11">
      <c r="D48" s="139" t="s">
        <v>174</v>
      </c>
      <c r="F48" s="144" t="e">
        <f>'TCO per country'!N77+'TCO per country'!O77</f>
        <v>#N/A</v>
      </c>
      <c r="G48" s="144" t="e">
        <f>'TCO per country'!N77+'TCO per country'!O77</f>
        <v>#N/A</v>
      </c>
      <c r="H48" s="144" t="e">
        <f>'TCO per country'!N77+'TCO per country'!O77</f>
        <v>#N/A</v>
      </c>
      <c r="I48" s="144" t="e">
        <f>'TCO per country'!N77+'TCO per country'!O77</f>
        <v>#N/A</v>
      </c>
      <c r="J48" s="144" t="e">
        <f>'TCO per country'!N77+'TCO per country'!O77</f>
        <v>#N/A</v>
      </c>
      <c r="K48" s="140" t="e">
        <f>SUM(F48:J48)</f>
        <v>#N/A</v>
      </c>
    </row>
    <row r="49" spans="3:11" ht="8.1" customHeight="1"/>
    <row r="50" spans="3:11">
      <c r="D50" s="139" t="s">
        <v>179</v>
      </c>
      <c r="F50" s="144" t="e">
        <f>F48+F43</f>
        <v>#N/A</v>
      </c>
      <c r="G50" s="144" t="e">
        <f>G48+G43</f>
        <v>#N/A</v>
      </c>
      <c r="H50" s="144" t="e">
        <f>H48+H43</f>
        <v>#N/A</v>
      </c>
      <c r="I50" s="144" t="e">
        <f>I48+I43</f>
        <v>#N/A</v>
      </c>
      <c r="J50" s="144" t="e">
        <f>J48+J43</f>
        <v>#N/A</v>
      </c>
      <c r="K50" s="144" t="e">
        <f>SUM(F50:J50)</f>
        <v>#N/A</v>
      </c>
    </row>
    <row r="51" spans="3:11">
      <c r="D51" s="139" t="s">
        <v>180</v>
      </c>
      <c r="F51" s="145" t="e">
        <f t="shared" ref="F51:K51" si="2">F50/F20</f>
        <v>#N/A</v>
      </c>
      <c r="G51" s="145" t="e">
        <f t="shared" si="2"/>
        <v>#N/A</v>
      </c>
      <c r="H51" s="145" t="e">
        <f t="shared" si="2"/>
        <v>#N/A</v>
      </c>
      <c r="I51" s="145" t="e">
        <f t="shared" si="2"/>
        <v>#N/A</v>
      </c>
      <c r="J51" s="145" t="e">
        <f t="shared" si="2"/>
        <v>#N/A</v>
      </c>
      <c r="K51" s="145" t="e">
        <f t="shared" si="2"/>
        <v>#N/A</v>
      </c>
    </row>
    <row r="52" spans="3:11">
      <c r="C52" s="146"/>
      <c r="D52" s="146"/>
      <c r="E52" s="146"/>
      <c r="F52" s="147"/>
      <c r="G52" s="146"/>
      <c r="H52" s="146"/>
      <c r="I52" s="146"/>
      <c r="J52" s="146"/>
      <c r="K52" s="146"/>
    </row>
    <row r="54" spans="3:11">
      <c r="C54" s="394" t="s">
        <v>181</v>
      </c>
      <c r="D54" s="395" t="s">
        <v>182</v>
      </c>
      <c r="F54"/>
    </row>
    <row r="55" spans="3:11">
      <c r="C55" s="394"/>
      <c r="D55" s="396"/>
      <c r="F55" s="136">
        <v>2025</v>
      </c>
      <c r="G55" s="136">
        <v>2026</v>
      </c>
      <c r="H55" s="136">
        <v>2027</v>
      </c>
      <c r="I55" s="136">
        <v>2028</v>
      </c>
      <c r="J55" s="136">
        <v>2029</v>
      </c>
      <c r="K55" s="137" t="s">
        <v>158</v>
      </c>
    </row>
    <row r="56" spans="3:11">
      <c r="D56" s="139" t="s">
        <v>174</v>
      </c>
      <c r="F56" s="144" t="e">
        <f>'TCO per country'!G77</f>
        <v>#N/A</v>
      </c>
      <c r="G56" s="144" t="e">
        <f>'TCO per country'!G77</f>
        <v>#N/A</v>
      </c>
      <c r="H56" s="144" t="e">
        <f>'TCO per country'!G77</f>
        <v>#N/A</v>
      </c>
      <c r="I56" s="144" t="e">
        <f>'TCO per country'!G77</f>
        <v>#N/A</v>
      </c>
      <c r="J56" s="144" t="e">
        <f>'TCO per country'!G77</f>
        <v>#N/A</v>
      </c>
      <c r="K56" s="140" t="e">
        <f>SUM(F56:J56)</f>
        <v>#N/A</v>
      </c>
    </row>
    <row r="57" spans="3:11" ht="8.1" customHeight="1"/>
    <row r="58" spans="3:11">
      <c r="D58" s="139" t="s">
        <v>183</v>
      </c>
      <c r="F58" s="144" t="e">
        <f>F56+F50</f>
        <v>#N/A</v>
      </c>
      <c r="G58" s="144" t="e">
        <f>G56+G50</f>
        <v>#N/A</v>
      </c>
      <c r="H58" s="144" t="e">
        <f>H56+H50</f>
        <v>#N/A</v>
      </c>
      <c r="I58" s="144" t="e">
        <f>I56+I50</f>
        <v>#N/A</v>
      </c>
      <c r="J58" s="144" t="e">
        <f>J56+J50</f>
        <v>#N/A</v>
      </c>
      <c r="K58" s="144" t="e">
        <f>SUM(F58:J58)</f>
        <v>#N/A</v>
      </c>
    </row>
    <row r="59" spans="3:11">
      <c r="D59" s="139" t="s">
        <v>184</v>
      </c>
      <c r="F59" s="145" t="e">
        <f t="shared" ref="F59:K59" si="3">F58/F20</f>
        <v>#N/A</v>
      </c>
      <c r="G59" s="145" t="e">
        <f t="shared" si="3"/>
        <v>#N/A</v>
      </c>
      <c r="H59" s="145" t="e">
        <f t="shared" si="3"/>
        <v>#N/A</v>
      </c>
      <c r="I59" s="145" t="e">
        <f t="shared" si="3"/>
        <v>#N/A</v>
      </c>
      <c r="J59" s="145" t="e">
        <f t="shared" si="3"/>
        <v>#N/A</v>
      </c>
      <c r="K59" s="145" t="e">
        <f t="shared" si="3"/>
        <v>#N/A</v>
      </c>
    </row>
    <row r="62" spans="3:11" ht="12" customHeight="1">
      <c r="C62" s="133"/>
      <c r="D62" s="133"/>
      <c r="E62" s="133"/>
      <c r="F62" s="134"/>
      <c r="G62" s="133"/>
      <c r="H62" s="133"/>
      <c r="I62" s="133"/>
      <c r="J62" s="133"/>
      <c r="K62" s="133"/>
    </row>
    <row r="63" spans="3:11" ht="12" customHeight="1"/>
    <row r="64" spans="3:11" ht="12" customHeight="1">
      <c r="C64" s="3"/>
    </row>
    <row r="65" spans="3:11" ht="12" customHeight="1">
      <c r="C65" s="3"/>
    </row>
    <row r="66" spans="3:11" ht="17.100000000000001" customHeight="1">
      <c r="C66" s="148" t="s">
        <v>185</v>
      </c>
    </row>
    <row r="67" spans="3:11" ht="12" customHeight="1">
      <c r="C67" s="3"/>
    </row>
    <row r="68" spans="3:11">
      <c r="C68" s="394" t="s">
        <v>186</v>
      </c>
      <c r="D68" s="395" t="s">
        <v>187</v>
      </c>
      <c r="F68"/>
    </row>
    <row r="69" spans="3:11" ht="12.6" customHeight="1">
      <c r="C69" s="394"/>
      <c r="D69" s="396"/>
      <c r="F69" s="136">
        <v>2025</v>
      </c>
      <c r="G69" s="136">
        <v>2026</v>
      </c>
      <c r="H69" s="136">
        <v>2027</v>
      </c>
      <c r="I69" s="136">
        <v>2028</v>
      </c>
      <c r="J69" s="136">
        <v>2029</v>
      </c>
      <c r="K69" s="137" t="s">
        <v>158</v>
      </c>
    </row>
    <row r="70" spans="3:11">
      <c r="D70" s="142" t="s">
        <v>186</v>
      </c>
      <c r="F70" s="143" t="e">
        <f>#REF!</f>
        <v>#REF!</v>
      </c>
      <c r="G70" s="143" t="e">
        <f>#REF!</f>
        <v>#REF!</v>
      </c>
      <c r="H70" s="143" t="e">
        <f>#REF!</f>
        <v>#REF!</v>
      </c>
      <c r="I70" s="143" t="e">
        <f>#REF!</f>
        <v>#REF!</v>
      </c>
      <c r="J70" s="143" t="e">
        <f>#REF!</f>
        <v>#REF!</v>
      </c>
      <c r="K70" s="143" t="e">
        <f>SUM(F70:J70)</f>
        <v>#REF!</v>
      </c>
    </row>
    <row r="71" spans="3:11">
      <c r="D71" s="142" t="s">
        <v>188</v>
      </c>
      <c r="F71" s="143" t="e">
        <f>#REF!</f>
        <v>#REF!</v>
      </c>
      <c r="G71" s="143" t="e">
        <f>#REF!</f>
        <v>#REF!</v>
      </c>
      <c r="H71" s="143" t="e">
        <f>#REF!</f>
        <v>#REF!</v>
      </c>
      <c r="I71" s="143" t="e">
        <f>#REF!</f>
        <v>#REF!</v>
      </c>
      <c r="J71" s="143" t="e">
        <f>#REF!</f>
        <v>#REF!</v>
      </c>
      <c r="K71" s="143" t="e">
        <f>SUM(F71:J71)</f>
        <v>#REF!</v>
      </c>
    </row>
    <row r="72" spans="3:11">
      <c r="D72" s="139" t="s">
        <v>174</v>
      </c>
      <c r="F72" s="140" t="e">
        <f>SUM(F70:F71)</f>
        <v>#REF!</v>
      </c>
      <c r="G72" s="140" t="e">
        <f>SUM(G70:G71)</f>
        <v>#REF!</v>
      </c>
      <c r="H72" s="140" t="e">
        <f>SUM(H70:H71)</f>
        <v>#REF!</v>
      </c>
      <c r="I72" s="140" t="e">
        <f>SUM(I70:I71)</f>
        <v>#REF!</v>
      </c>
      <c r="J72" s="140" t="e">
        <f>SUM(J70:J71)</f>
        <v>#REF!</v>
      </c>
      <c r="K72" s="140" t="e">
        <f>SUM(F72:J72)</f>
        <v>#REF!</v>
      </c>
    </row>
    <row r="73" spans="3:11" ht="6.6" customHeight="1">
      <c r="C73" s="3"/>
    </row>
    <row r="74" spans="3:11">
      <c r="D74" s="139" t="s">
        <v>166</v>
      </c>
      <c r="F74" s="144" t="e">
        <f>F32-F72</f>
        <v>#N/A</v>
      </c>
      <c r="G74" s="144" t="e">
        <f>G32-G72</f>
        <v>#N/A</v>
      </c>
      <c r="H74" s="144" t="e">
        <f>H32-H72</f>
        <v>#N/A</v>
      </c>
      <c r="I74" s="144" t="e">
        <f>I32-I72</f>
        <v>#N/A</v>
      </c>
      <c r="J74" s="144" t="e">
        <f>J32-J72</f>
        <v>#N/A</v>
      </c>
      <c r="K74" s="144" t="e">
        <f>SUM(F74:J74)</f>
        <v>#N/A</v>
      </c>
    </row>
    <row r="75" spans="3:11">
      <c r="D75" s="139" t="s">
        <v>167</v>
      </c>
      <c r="F75" s="145" t="e">
        <f t="shared" ref="F75:K75" si="4">F74/F20</f>
        <v>#N/A</v>
      </c>
      <c r="G75" s="145" t="e">
        <f t="shared" si="4"/>
        <v>#N/A</v>
      </c>
      <c r="H75" s="145" t="e">
        <f t="shared" si="4"/>
        <v>#N/A</v>
      </c>
      <c r="I75" s="145" t="e">
        <f t="shared" si="4"/>
        <v>#N/A</v>
      </c>
      <c r="J75" s="145" t="e">
        <f t="shared" si="4"/>
        <v>#N/A</v>
      </c>
      <c r="K75" s="145" t="e">
        <f t="shared" si="4"/>
        <v>#N/A</v>
      </c>
    </row>
    <row r="76" spans="3:11" ht="6.6" customHeight="1">
      <c r="C76" s="3"/>
    </row>
    <row r="77" spans="3:11">
      <c r="D77" s="139" t="s">
        <v>175</v>
      </c>
      <c r="F77" s="144" t="e">
        <f>F43-F72</f>
        <v>#N/A</v>
      </c>
      <c r="G77" s="144" t="e">
        <f>G43-G72</f>
        <v>#N/A</v>
      </c>
      <c r="H77" s="144" t="e">
        <f>H43-H72</f>
        <v>#N/A</v>
      </c>
      <c r="I77" s="144" t="e">
        <f>I43-I72</f>
        <v>#N/A</v>
      </c>
      <c r="J77" s="144" t="e">
        <f>J43-J72</f>
        <v>#N/A</v>
      </c>
      <c r="K77" s="144" t="e">
        <f>SUM(F77:J77)</f>
        <v>#N/A</v>
      </c>
    </row>
    <row r="78" spans="3:11" ht="15" customHeight="1">
      <c r="D78" s="139" t="s">
        <v>176</v>
      </c>
      <c r="F78" s="145" t="e">
        <f t="shared" ref="F78:K78" si="5">F77/F20</f>
        <v>#N/A</v>
      </c>
      <c r="G78" s="145" t="e">
        <f t="shared" si="5"/>
        <v>#N/A</v>
      </c>
      <c r="H78" s="145" t="e">
        <f t="shared" si="5"/>
        <v>#N/A</v>
      </c>
      <c r="I78" s="145" t="e">
        <f t="shared" si="5"/>
        <v>#N/A</v>
      </c>
      <c r="J78" s="145" t="e">
        <f t="shared" si="5"/>
        <v>#N/A</v>
      </c>
      <c r="K78" s="145" t="e">
        <f t="shared" si="5"/>
        <v>#N/A</v>
      </c>
    </row>
    <row r="79" spans="3:11" ht="8.85" customHeight="1">
      <c r="C79" s="3"/>
    </row>
    <row r="80" spans="3:11">
      <c r="D80" s="139" t="s">
        <v>179</v>
      </c>
      <c r="F80" s="144" t="e">
        <f>F50-F72</f>
        <v>#N/A</v>
      </c>
      <c r="G80" s="144" t="e">
        <f>G50-G72</f>
        <v>#N/A</v>
      </c>
      <c r="H80" s="144" t="e">
        <f>H50-H72</f>
        <v>#N/A</v>
      </c>
      <c r="I80" s="144" t="e">
        <f>I50-I72</f>
        <v>#N/A</v>
      </c>
      <c r="J80" s="144" t="e">
        <f>J50-J72</f>
        <v>#N/A</v>
      </c>
      <c r="K80" s="144" t="e">
        <f>SUM(F80:J80)</f>
        <v>#N/A</v>
      </c>
    </row>
    <row r="81" spans="3:11">
      <c r="D81" s="139" t="s">
        <v>180</v>
      </c>
      <c r="F81" s="145" t="e">
        <f t="shared" ref="F81:K81" si="6">F80/F20</f>
        <v>#N/A</v>
      </c>
      <c r="G81" s="145" t="e">
        <f t="shared" si="6"/>
        <v>#N/A</v>
      </c>
      <c r="H81" s="145" t="e">
        <f t="shared" si="6"/>
        <v>#N/A</v>
      </c>
      <c r="I81" s="145" t="e">
        <f t="shared" si="6"/>
        <v>#N/A</v>
      </c>
      <c r="J81" s="145" t="e">
        <f t="shared" si="6"/>
        <v>#N/A</v>
      </c>
      <c r="K81" s="145" t="e">
        <f t="shared" si="6"/>
        <v>#N/A</v>
      </c>
    </row>
    <row r="82" spans="3:11" ht="12" customHeight="1"/>
    <row r="83" spans="3:11" ht="12" customHeight="1"/>
    <row r="84" spans="3:11" ht="12" customHeight="1">
      <c r="C84" s="133"/>
      <c r="D84" s="133"/>
      <c r="E84" s="133"/>
      <c r="F84" s="134"/>
      <c r="G84" s="133"/>
      <c r="H84" s="133"/>
      <c r="I84" s="133"/>
      <c r="J84" s="133"/>
      <c r="K84" s="133"/>
    </row>
    <row r="85" spans="3:11" ht="12" customHeight="1"/>
    <row r="88" spans="3:11" ht="14.85" customHeight="1">
      <c r="C88" s="148" t="s">
        <v>189</v>
      </c>
    </row>
    <row r="89" spans="3:11">
      <c r="C89" s="3"/>
    </row>
    <row r="90" spans="3:11">
      <c r="C90" s="394" t="s">
        <v>186</v>
      </c>
      <c r="D90" s="395" t="s">
        <v>190</v>
      </c>
      <c r="F90"/>
    </row>
    <row r="91" spans="3:11">
      <c r="C91" s="394"/>
      <c r="D91" s="396"/>
      <c r="F91" s="136">
        <v>2025</v>
      </c>
      <c r="G91" s="136">
        <v>2026</v>
      </c>
      <c r="H91" s="136">
        <v>2027</v>
      </c>
      <c r="I91" s="136">
        <v>2028</v>
      </c>
      <c r="J91" s="136">
        <v>2029</v>
      </c>
      <c r="K91" s="137" t="s">
        <v>158</v>
      </c>
    </row>
    <row r="92" spans="3:11">
      <c r="D92" s="139" t="s">
        <v>174</v>
      </c>
      <c r="F92" s="144" t="e">
        <f>'TCO per country'!H77</f>
        <v>#N/A</v>
      </c>
      <c r="G92" s="144" t="e">
        <f>'TCO per country'!H77</f>
        <v>#N/A</v>
      </c>
      <c r="H92" s="144" t="e">
        <f>'TCO per country'!H77</f>
        <v>#N/A</v>
      </c>
      <c r="I92" s="144" t="e">
        <f>'TCO per country'!H77</f>
        <v>#N/A</v>
      </c>
      <c r="J92" s="144" t="e">
        <f>'TCO per country'!H77</f>
        <v>#N/A</v>
      </c>
      <c r="K92" s="140" t="e">
        <f>SUM(F92:J92)</f>
        <v>#N/A</v>
      </c>
    </row>
    <row r="93" spans="3:11">
      <c r="C93" s="3"/>
    </row>
    <row r="94" spans="3:11">
      <c r="C94" s="3"/>
    </row>
    <row r="95" spans="3:11">
      <c r="C95" s="3"/>
    </row>
    <row r="96" spans="3:11">
      <c r="C96" s="3"/>
    </row>
    <row r="97" spans="3:3">
      <c r="C97" s="3"/>
    </row>
    <row r="98" spans="3:3">
      <c r="C98" s="3"/>
    </row>
    <row r="99" spans="3:3">
      <c r="C99" s="3"/>
    </row>
    <row r="100" spans="3:3">
      <c r="C100" s="3"/>
    </row>
    <row r="101" spans="3:3">
      <c r="C101" s="3"/>
    </row>
    <row r="102" spans="3:3">
      <c r="C102" s="3"/>
    </row>
  </sheetData>
  <mergeCells count="13">
    <mergeCell ref="C46:C47"/>
    <mergeCell ref="D46:D47"/>
    <mergeCell ref="C18:C19"/>
    <mergeCell ref="C27:C28"/>
    <mergeCell ref="D27:D28"/>
    <mergeCell ref="C35:C36"/>
    <mergeCell ref="D35:D36"/>
    <mergeCell ref="C54:C55"/>
    <mergeCell ref="D54:D55"/>
    <mergeCell ref="C68:C69"/>
    <mergeCell ref="D68:D69"/>
    <mergeCell ref="C90:C91"/>
    <mergeCell ref="D90:D91"/>
  </mergeCells>
  <pageMargins left="0.7" right="0.7" top="0.75" bottom="0.75" header="0.3" footer="0.3"/>
  <pageSetup orientation="portrait" r:id="rId1"/>
  <headerFooter>
    <oddHeader>&amp;R&amp;"Aptos"&amp;10&amp;K000000 Internal Use&amp;1#_x000D_</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3E8367-7697-4018-B572-1DBB36B74494}">
  <dimension ref="C6:T16043"/>
  <sheetViews>
    <sheetView showGridLines="0" zoomScale="80" zoomScaleNormal="80" workbookViewId="0">
      <selection activeCell="E16" sqref="E16"/>
    </sheetView>
  </sheetViews>
  <sheetFormatPr defaultColWidth="8.5703125" defaultRowHeight="14.45" outlineLevelCol="1"/>
  <cols>
    <col min="1" max="2" width="3.5703125" customWidth="1"/>
    <col min="3" max="3" width="23.5703125" customWidth="1"/>
    <col min="4" max="9" width="34.42578125" customWidth="1"/>
    <col min="10" max="13" width="34.42578125" customWidth="1" outlineLevel="1"/>
    <col min="14" max="15" width="34.42578125" customWidth="1"/>
    <col min="16" max="16" width="2.42578125" customWidth="1"/>
    <col min="17" max="17" width="10.42578125" customWidth="1"/>
    <col min="18" max="19" width="3.42578125" customWidth="1"/>
    <col min="20" max="20" width="34.42578125" customWidth="1"/>
  </cols>
  <sheetData>
    <row r="6" spans="3:20">
      <c r="C6" s="56" t="s">
        <v>191</v>
      </c>
    </row>
    <row r="8" spans="3:20" ht="43.5">
      <c r="C8" s="149" t="s">
        <v>192</v>
      </c>
      <c r="D8" s="150" t="s">
        <v>6</v>
      </c>
      <c r="E8" s="150" t="s">
        <v>55</v>
      </c>
      <c r="F8" s="150" t="s">
        <v>193</v>
      </c>
      <c r="G8" s="151" t="s">
        <v>182</v>
      </c>
      <c r="H8" s="151" t="s">
        <v>194</v>
      </c>
      <c r="I8" s="151" t="s">
        <v>144</v>
      </c>
      <c r="J8" s="152" t="s">
        <v>195</v>
      </c>
      <c r="K8" s="152" t="s">
        <v>196</v>
      </c>
      <c r="L8" s="152" t="s">
        <v>197</v>
      </c>
      <c r="M8" s="152" t="s">
        <v>173</v>
      </c>
      <c r="N8" s="151" t="s">
        <v>198</v>
      </c>
      <c r="O8" s="151" t="s">
        <v>199</v>
      </c>
      <c r="Q8" s="153" t="s">
        <v>200</v>
      </c>
      <c r="S8" s="154"/>
      <c r="T8" s="151" t="s">
        <v>201</v>
      </c>
    </row>
    <row r="9" spans="3:20" ht="14.85" customHeight="1">
      <c r="C9" s="155" t="s">
        <v>202</v>
      </c>
      <c r="D9" s="156" t="e" cm="1">
        <f t="array" ref="D9">INDEX('[14]Transaction Fee Pricing'!$B$2:$F$78,69,MATCH('TCO per country'!$C9,'[14]Transaction Fee Pricing'!$2:$2,0)+3)</f>
        <v>#N/A</v>
      </c>
      <c r="E9" s="156" t="e" cm="1">
        <f t="array" ref="E9">INDEX('[14]Transaction Fee Pricing'!$B$2:$F$78,82,MATCH('TCO per country'!$C9,'[14]Transaction Fee Pricing'!$2:$2,0)+3)</f>
        <v>#N/A</v>
      </c>
      <c r="F9" s="156" t="e" cm="1">
        <f t="array" ref="F9">INDEX('[14]Transaction Fee Pricing'!$B$2:$F$78,95,MATCH('TCO per country'!$C9,'[14]Transaction Fee Pricing'!$2:$2,0)+3)</f>
        <v>#N/A</v>
      </c>
      <c r="G9" s="156" t="e" cm="1">
        <f t="array" ref="G9">INDEX('[14]Transaction Fee Pricing'!$B$2:$F$78,111,MATCH('TCO per country'!$C9,'[14]Transaction Fee Pricing'!$2:$2,0)+3)</f>
        <v>#N/A</v>
      </c>
      <c r="H9" s="156" t="e" cm="1">
        <f t="array" ref="H9">INDEX('[14]Transaction Fee Pricing'!$B$2:$F$78,126,MATCH('TCO per country'!$C9,'[14]Transaction Fee Pricing'!$2:$2,0)+3)</f>
        <v>#N/A</v>
      </c>
      <c r="I9" s="156" t="e">
        <f>SUM(J9:M9)</f>
        <v>#N/A</v>
      </c>
      <c r="J9" s="156" t="e" cm="1">
        <f t="array" ref="J9">INDEX('[14]Transaction Fee Pricing'!$B$2:$F$78,130,MATCH('TCO per country'!$C9,'[14]Transaction Fee Pricing'!$2:$2,0)+3)</f>
        <v>#N/A</v>
      </c>
      <c r="K9" s="156" t="e" cm="1">
        <f t="array" ref="K9">INDEX('[14]Transaction Fee Pricing'!$B$2:$F$78,131,MATCH('TCO per country'!$C9,'[14]Transaction Fee Pricing'!$2:$2,0)+3)</f>
        <v>#N/A</v>
      </c>
      <c r="L9" s="156" t="e" cm="1">
        <f t="array" ref="L9">INDEX('[14]Transaction Fee Pricing'!$B$2:$F$78,132,MATCH('TCO per country'!$C9,'[14]Transaction Fee Pricing'!$2:$2,0)+3)</f>
        <v>#N/A</v>
      </c>
      <c r="M9" s="157" t="e">
        <f>SUM(
    INDEX('[14]Transaction Fee Pricing'!$B$2:$F$78,129,MATCH('TCO per country'!$C9,'[14]Transaction Fee Pricing'!$2:$2,0)+3),
    INDEX('[14]Transaction Fee Pricing'!$B$2:$F$78,133,MATCH('TCO per country'!$C9,'[14]Transaction Fee Pricing'!$2:$2,0)+3),
    INDEX('[14]Transaction Fee Pricing'!$B$2:$F$78,134,MATCH('TCO per country'!$C9,'[14]Transaction Fee Pricing'!$2:$2,0)+3),
    INDEX('[14]Transaction Fee Pricing'!$B$2:$F$78,135,MATCH('TCO per country'!$C9,'[14]Transaction Fee Pricing'!$2:$2,0)+3),
    INDEX('[14]Transaction Fee Pricing'!$B$2:$F$78,136,MATCH('TCO per country'!$C9,'[14]Transaction Fee Pricing'!$2:$2,0)+3),
    INDEX('[14]Transaction Fee Pricing'!$B$2:$F$78,137,MATCH('TCO per country'!$C9,'[14]Transaction Fee Pricing'!$2:$2,0)+3),
    INDEX('[14]Transaction Fee Pricing'!$B$2:$F$78,138,MATCH('TCO per country'!$C9,'[14]Transaction Fee Pricing'!$2:$2,0)+3),
    INDEX('[14]Transaction Fee Pricing'!$B$2:$F$78,139,MATCH('TCO per country'!$C9,'[14]Transaction Fee Pricing'!$2:$2,0)+3)
)</f>
        <v>#N/A</v>
      </c>
      <c r="N9" s="156" t="e" cm="1">
        <f t="array" ref="N9">INDEX('[14]Transaction Fee Pricing'!$B$2:$F$78,150,MATCH('TCO per country'!$C9,'[14]Transaction Fee Pricing'!$2:$2,0)+3)</f>
        <v>#N/A</v>
      </c>
      <c r="O9" s="156" t="e" cm="1">
        <f t="array" ref="O9">INDEX('[14]Transaction Fee Pricing'!$B$2:$F$78,163,MATCH('TCO per country'!$C9,'[14]Transaction Fee Pricing'!$2:$2,0)+3)</f>
        <v>#N/A</v>
      </c>
      <c r="Q9" s="156" t="e">
        <f t="shared" ref="Q9:Q63" si="0">SUM(D9:I9)+SUM(N9:O9)</f>
        <v>#N/A</v>
      </c>
      <c r="S9" s="154"/>
      <c r="T9" s="156" t="e" cm="1">
        <f t="array" ref="T9">INDEX('[14]Transaction Fee Pricing'!$B$2:$F$78,181,MATCH('TCO per country'!$C9,'[14]Transaction Fee Pricing'!$2:$2,0)+3)</f>
        <v>#N/A</v>
      </c>
    </row>
    <row r="10" spans="3:20" ht="14.85" customHeight="1">
      <c r="C10" s="155" t="s">
        <v>203</v>
      </c>
      <c r="D10" s="156" t="e" cm="1">
        <f t="array" ref="D10">INDEX('[14]Transaction Fee Pricing'!$B$2:$F$78,69,MATCH('TCO per country'!$C10,'[14]Transaction Fee Pricing'!$2:$2,0)+3)</f>
        <v>#N/A</v>
      </c>
      <c r="E10" s="156" t="e" cm="1">
        <f t="array" ref="E10">INDEX('[14]Transaction Fee Pricing'!$B$2:$F$78,82,MATCH('TCO per country'!$C10,'[14]Transaction Fee Pricing'!$2:$2,0)+3)</f>
        <v>#N/A</v>
      </c>
      <c r="F10" s="156" t="e" cm="1">
        <f t="array" ref="F10">INDEX('[14]Transaction Fee Pricing'!$B$2:$F$78,95,MATCH('TCO per country'!$C10,'[14]Transaction Fee Pricing'!$2:$2,0)+3)</f>
        <v>#N/A</v>
      </c>
      <c r="G10" s="156" t="e" cm="1">
        <f t="array" ref="G10">INDEX('[14]Transaction Fee Pricing'!$B$2:$F$78,111,MATCH('TCO per country'!$C10,'[14]Transaction Fee Pricing'!$2:$2,0)+3)</f>
        <v>#N/A</v>
      </c>
      <c r="H10" s="156" t="e" cm="1">
        <f t="array" ref="H10">INDEX('[14]Transaction Fee Pricing'!$B$2:$F$78,126,MATCH('TCO per country'!$C10,'[14]Transaction Fee Pricing'!$2:$2,0)+3)</f>
        <v>#N/A</v>
      </c>
      <c r="I10" s="156" t="e">
        <f t="shared" ref="I10:I73" si="1">SUM(J10:M10)</f>
        <v>#N/A</v>
      </c>
      <c r="J10" s="156" t="e" cm="1">
        <f t="array" ref="J10">INDEX('[14]Transaction Fee Pricing'!$B$2:$F$78,130,MATCH('TCO per country'!$C10,'[14]Transaction Fee Pricing'!$2:$2,0)+3)</f>
        <v>#N/A</v>
      </c>
      <c r="K10" s="156" t="e" cm="1">
        <f t="array" ref="K10">INDEX('[14]Transaction Fee Pricing'!$B$2:$F$78,131,MATCH('TCO per country'!$C10,'[14]Transaction Fee Pricing'!$2:$2,0)+3)</f>
        <v>#N/A</v>
      </c>
      <c r="L10" s="156" t="e" cm="1">
        <f t="array" ref="L10">INDEX('[14]Transaction Fee Pricing'!$B$2:$F$78,132,MATCH('TCO per country'!$C10,'[14]Transaction Fee Pricing'!$2:$2,0)+3)</f>
        <v>#N/A</v>
      </c>
      <c r="M10" s="157" t="e">
        <f>SUM(
    INDEX('[14]Transaction Fee Pricing'!$B$2:$F$78,129,MATCH('TCO per country'!$C10,'[14]Transaction Fee Pricing'!$2:$2,0)+3),
    INDEX('[14]Transaction Fee Pricing'!$B$2:$F$78,133,MATCH('TCO per country'!$C10,'[14]Transaction Fee Pricing'!$2:$2,0)+3),
    INDEX('[14]Transaction Fee Pricing'!$B$2:$F$78,134,MATCH('TCO per country'!$C10,'[14]Transaction Fee Pricing'!$2:$2,0)+3),
    INDEX('[14]Transaction Fee Pricing'!$B$2:$F$78,135,MATCH('TCO per country'!$C10,'[14]Transaction Fee Pricing'!$2:$2,0)+3),
    INDEX('[14]Transaction Fee Pricing'!$B$2:$F$78,136,MATCH('TCO per country'!$C10,'[14]Transaction Fee Pricing'!$2:$2,0)+3),
    INDEX('[14]Transaction Fee Pricing'!$B$2:$F$78,137,MATCH('TCO per country'!$C10,'[14]Transaction Fee Pricing'!$2:$2,0)+3),
    INDEX('[14]Transaction Fee Pricing'!$B$2:$F$78,138,MATCH('TCO per country'!$C10,'[14]Transaction Fee Pricing'!$2:$2,0)+3),
    INDEX('[14]Transaction Fee Pricing'!$B$2:$F$78,139,MATCH('TCO per country'!$C10,'[14]Transaction Fee Pricing'!$2:$2,0)+3)
)</f>
        <v>#N/A</v>
      </c>
      <c r="N10" s="156" t="e" cm="1">
        <f t="array" ref="N10">INDEX('[14]Transaction Fee Pricing'!$B$2:$F$78,150,MATCH('TCO per country'!$C10,'[14]Transaction Fee Pricing'!$2:$2,0)+3)</f>
        <v>#N/A</v>
      </c>
      <c r="O10" s="156" t="e" cm="1">
        <f t="array" ref="O10">INDEX('[14]Transaction Fee Pricing'!$B$2:$F$78,163,MATCH('TCO per country'!$C10,'[14]Transaction Fee Pricing'!$2:$2,0)+3)</f>
        <v>#N/A</v>
      </c>
      <c r="Q10" s="156" t="e">
        <f t="shared" si="0"/>
        <v>#N/A</v>
      </c>
      <c r="S10" s="154"/>
      <c r="T10" s="156" t="e" cm="1">
        <f t="array" ref="T10">INDEX('[14]Transaction Fee Pricing'!$B$2:$F$78,181,MATCH('TCO per country'!$C10,'[14]Transaction Fee Pricing'!$2:$2,0)+3)</f>
        <v>#N/A</v>
      </c>
    </row>
    <row r="11" spans="3:20" ht="14.85" customHeight="1">
      <c r="C11" s="155" t="s">
        <v>204</v>
      </c>
      <c r="D11" s="156" t="e" cm="1">
        <f t="array" ref="D11">INDEX('[14]Transaction Fee Pricing'!$B$2:$F$78,69,MATCH('TCO per country'!$C11,'[14]Transaction Fee Pricing'!$2:$2,0)+3)</f>
        <v>#N/A</v>
      </c>
      <c r="E11" s="156" t="e" cm="1">
        <f t="array" ref="E11">INDEX('[14]Transaction Fee Pricing'!$B$2:$F$78,82,MATCH('TCO per country'!$C11,'[14]Transaction Fee Pricing'!$2:$2,0)+3)</f>
        <v>#N/A</v>
      </c>
      <c r="F11" s="156" t="e" cm="1">
        <f t="array" ref="F11">INDEX('[14]Transaction Fee Pricing'!$B$2:$F$78,95,MATCH('TCO per country'!$C11,'[14]Transaction Fee Pricing'!$2:$2,0)+3)</f>
        <v>#N/A</v>
      </c>
      <c r="G11" s="156" t="e" cm="1">
        <f t="array" ref="G11">INDEX('[14]Transaction Fee Pricing'!$B$2:$F$78,111,MATCH('TCO per country'!$C11,'[14]Transaction Fee Pricing'!$2:$2,0)+3)</f>
        <v>#N/A</v>
      </c>
      <c r="H11" s="156" t="e" cm="1">
        <f t="array" ref="H11">INDEX('[14]Transaction Fee Pricing'!$B$2:$F$78,126,MATCH('TCO per country'!$C11,'[14]Transaction Fee Pricing'!$2:$2,0)+3)</f>
        <v>#N/A</v>
      </c>
      <c r="I11" s="156" t="e">
        <f t="shared" si="1"/>
        <v>#N/A</v>
      </c>
      <c r="J11" s="156" t="e" cm="1">
        <f t="array" ref="J11">INDEX('[14]Transaction Fee Pricing'!$B$2:$F$78,130,MATCH('TCO per country'!$C11,'[14]Transaction Fee Pricing'!$2:$2,0)+3)</f>
        <v>#N/A</v>
      </c>
      <c r="K11" s="156" t="e" cm="1">
        <f t="array" ref="K11">INDEX('[14]Transaction Fee Pricing'!$B$2:$F$78,131,MATCH('TCO per country'!$C11,'[14]Transaction Fee Pricing'!$2:$2,0)+3)</f>
        <v>#N/A</v>
      </c>
      <c r="L11" s="156" t="e" cm="1">
        <f t="array" ref="L11">INDEX('[14]Transaction Fee Pricing'!$B$2:$F$78,132,MATCH('TCO per country'!$C11,'[14]Transaction Fee Pricing'!$2:$2,0)+3)</f>
        <v>#N/A</v>
      </c>
      <c r="M11" s="157" t="e">
        <f>SUM(
    INDEX('[14]Transaction Fee Pricing'!$B$2:$F$78,129,MATCH('TCO per country'!$C11,'[14]Transaction Fee Pricing'!$2:$2,0)+3),
    INDEX('[14]Transaction Fee Pricing'!$B$2:$F$78,133,MATCH('TCO per country'!$C11,'[14]Transaction Fee Pricing'!$2:$2,0)+3),
    INDEX('[14]Transaction Fee Pricing'!$B$2:$F$78,134,MATCH('TCO per country'!$C11,'[14]Transaction Fee Pricing'!$2:$2,0)+3),
    INDEX('[14]Transaction Fee Pricing'!$B$2:$F$78,135,MATCH('TCO per country'!$C11,'[14]Transaction Fee Pricing'!$2:$2,0)+3),
    INDEX('[14]Transaction Fee Pricing'!$B$2:$F$78,136,MATCH('TCO per country'!$C11,'[14]Transaction Fee Pricing'!$2:$2,0)+3),
    INDEX('[14]Transaction Fee Pricing'!$B$2:$F$78,137,MATCH('TCO per country'!$C11,'[14]Transaction Fee Pricing'!$2:$2,0)+3),
    INDEX('[14]Transaction Fee Pricing'!$B$2:$F$78,138,MATCH('TCO per country'!$C11,'[14]Transaction Fee Pricing'!$2:$2,0)+3),
    INDEX('[14]Transaction Fee Pricing'!$B$2:$F$78,139,MATCH('TCO per country'!$C11,'[14]Transaction Fee Pricing'!$2:$2,0)+3)
)</f>
        <v>#N/A</v>
      </c>
      <c r="N11" s="156" t="e" cm="1">
        <f t="array" ref="N11">INDEX('[14]Transaction Fee Pricing'!$B$2:$F$78,150,MATCH('TCO per country'!$C11,'[14]Transaction Fee Pricing'!$2:$2,0)+3)</f>
        <v>#N/A</v>
      </c>
      <c r="O11" s="156" t="e" cm="1">
        <f t="array" ref="O11">INDEX('[14]Transaction Fee Pricing'!$B$2:$F$78,163,MATCH('TCO per country'!$C11,'[14]Transaction Fee Pricing'!$2:$2,0)+3)</f>
        <v>#N/A</v>
      </c>
      <c r="Q11" s="156" t="e">
        <f t="shared" si="0"/>
        <v>#N/A</v>
      </c>
      <c r="S11" s="154"/>
      <c r="T11" s="156" t="e" cm="1">
        <f t="array" ref="T11">INDEX('[14]Transaction Fee Pricing'!$B$2:$F$78,181,MATCH('TCO per country'!$C11,'[14]Transaction Fee Pricing'!$2:$2,0)+3)</f>
        <v>#N/A</v>
      </c>
    </row>
    <row r="12" spans="3:20" ht="14.85" customHeight="1">
      <c r="C12" s="155" t="s">
        <v>205</v>
      </c>
      <c r="D12" s="156" t="e" cm="1">
        <f t="array" ref="D12">INDEX('[14]Transaction Fee Pricing'!$B$2:$F$78,69,MATCH('TCO per country'!$C12,'[14]Transaction Fee Pricing'!$2:$2,0)+3)</f>
        <v>#N/A</v>
      </c>
      <c r="E12" s="156" t="e" cm="1">
        <f t="array" ref="E12">INDEX('[14]Transaction Fee Pricing'!$B$2:$F$78,82,MATCH('TCO per country'!$C12,'[14]Transaction Fee Pricing'!$2:$2,0)+3)</f>
        <v>#N/A</v>
      </c>
      <c r="F12" s="156" t="e" cm="1">
        <f t="array" ref="F12">INDEX('[14]Transaction Fee Pricing'!$B$2:$F$78,95,MATCH('TCO per country'!$C12,'[14]Transaction Fee Pricing'!$2:$2,0)+3)</f>
        <v>#N/A</v>
      </c>
      <c r="G12" s="156" t="e" cm="1">
        <f t="array" ref="G12">INDEX('[14]Transaction Fee Pricing'!$B$2:$F$78,111,MATCH('TCO per country'!$C12,'[14]Transaction Fee Pricing'!$2:$2,0)+3)</f>
        <v>#N/A</v>
      </c>
      <c r="H12" s="156" t="e" cm="1">
        <f t="array" ref="H12">INDEX('[14]Transaction Fee Pricing'!$B$2:$F$78,126,MATCH('TCO per country'!$C12,'[14]Transaction Fee Pricing'!$2:$2,0)+3)</f>
        <v>#N/A</v>
      </c>
      <c r="I12" s="156" t="e">
        <f t="shared" si="1"/>
        <v>#N/A</v>
      </c>
      <c r="J12" s="156" t="e" cm="1">
        <f t="array" ref="J12">INDEX('[14]Transaction Fee Pricing'!$B$2:$F$78,130,MATCH('TCO per country'!$C12,'[14]Transaction Fee Pricing'!$2:$2,0)+3)</f>
        <v>#N/A</v>
      </c>
      <c r="K12" s="156" t="e" cm="1">
        <f t="array" ref="K12">INDEX('[14]Transaction Fee Pricing'!$B$2:$F$78,131,MATCH('TCO per country'!$C12,'[14]Transaction Fee Pricing'!$2:$2,0)+3)</f>
        <v>#N/A</v>
      </c>
      <c r="L12" s="156" t="e" cm="1">
        <f t="array" ref="L12">INDEX('[14]Transaction Fee Pricing'!$B$2:$F$78,132,MATCH('TCO per country'!$C12,'[14]Transaction Fee Pricing'!$2:$2,0)+3)</f>
        <v>#N/A</v>
      </c>
      <c r="M12" s="157" t="e">
        <f>SUM(
    INDEX('[14]Transaction Fee Pricing'!$B$2:$F$78,129,MATCH('TCO per country'!$C12,'[14]Transaction Fee Pricing'!$2:$2,0)+3),
    INDEX('[14]Transaction Fee Pricing'!$B$2:$F$78,133,MATCH('TCO per country'!$C12,'[14]Transaction Fee Pricing'!$2:$2,0)+3),
    INDEX('[14]Transaction Fee Pricing'!$B$2:$F$78,134,MATCH('TCO per country'!$C12,'[14]Transaction Fee Pricing'!$2:$2,0)+3),
    INDEX('[14]Transaction Fee Pricing'!$B$2:$F$78,135,MATCH('TCO per country'!$C12,'[14]Transaction Fee Pricing'!$2:$2,0)+3),
    INDEX('[14]Transaction Fee Pricing'!$B$2:$F$78,136,MATCH('TCO per country'!$C12,'[14]Transaction Fee Pricing'!$2:$2,0)+3),
    INDEX('[14]Transaction Fee Pricing'!$B$2:$F$78,137,MATCH('TCO per country'!$C12,'[14]Transaction Fee Pricing'!$2:$2,0)+3),
    INDEX('[14]Transaction Fee Pricing'!$B$2:$F$78,138,MATCH('TCO per country'!$C12,'[14]Transaction Fee Pricing'!$2:$2,0)+3),
    INDEX('[14]Transaction Fee Pricing'!$B$2:$F$78,139,MATCH('TCO per country'!$C12,'[14]Transaction Fee Pricing'!$2:$2,0)+3)
)</f>
        <v>#N/A</v>
      </c>
      <c r="N12" s="156" t="e" cm="1">
        <f t="array" ref="N12">INDEX('[14]Transaction Fee Pricing'!$B$2:$F$78,150,MATCH('TCO per country'!$C12,'[14]Transaction Fee Pricing'!$2:$2,0)+3)</f>
        <v>#N/A</v>
      </c>
      <c r="O12" s="156" t="e" cm="1">
        <f t="array" ref="O12">INDEX('[14]Transaction Fee Pricing'!$B$2:$F$78,163,MATCH('TCO per country'!$C12,'[14]Transaction Fee Pricing'!$2:$2,0)+3)</f>
        <v>#N/A</v>
      </c>
      <c r="Q12" s="156" t="e">
        <f t="shared" si="0"/>
        <v>#N/A</v>
      </c>
      <c r="S12" s="154"/>
      <c r="T12" s="156" t="e" cm="1">
        <f t="array" ref="T12">INDEX('[14]Transaction Fee Pricing'!$B$2:$F$78,181,MATCH('TCO per country'!$C12,'[14]Transaction Fee Pricing'!$2:$2,0)+3)</f>
        <v>#N/A</v>
      </c>
    </row>
    <row r="13" spans="3:20" ht="14.85" customHeight="1">
      <c r="C13" s="155" t="s">
        <v>206</v>
      </c>
      <c r="D13" s="156" t="e" cm="1">
        <f t="array" ref="D13">INDEX('[14]Transaction Fee Pricing'!$B$2:$F$78,69,MATCH('TCO per country'!$C13,'[14]Transaction Fee Pricing'!$2:$2,0)+3)</f>
        <v>#N/A</v>
      </c>
      <c r="E13" s="156" t="e" cm="1">
        <f t="array" ref="E13">INDEX('[14]Transaction Fee Pricing'!$B$2:$F$78,82,MATCH('TCO per country'!$C13,'[14]Transaction Fee Pricing'!$2:$2,0)+3)</f>
        <v>#N/A</v>
      </c>
      <c r="F13" s="156" t="e" cm="1">
        <f t="array" ref="F13">INDEX('[14]Transaction Fee Pricing'!$B$2:$F$78,95,MATCH('TCO per country'!$C13,'[14]Transaction Fee Pricing'!$2:$2,0)+3)</f>
        <v>#N/A</v>
      </c>
      <c r="G13" s="156" t="e" cm="1">
        <f t="array" ref="G13">INDEX('[14]Transaction Fee Pricing'!$B$2:$F$78,111,MATCH('TCO per country'!$C13,'[14]Transaction Fee Pricing'!$2:$2,0)+3)</f>
        <v>#N/A</v>
      </c>
      <c r="H13" s="156" t="e" cm="1">
        <f t="array" ref="H13">INDEX('[14]Transaction Fee Pricing'!$B$2:$F$78,126,MATCH('TCO per country'!$C13,'[14]Transaction Fee Pricing'!$2:$2,0)+3)</f>
        <v>#N/A</v>
      </c>
      <c r="I13" s="156" t="e">
        <f t="shared" si="1"/>
        <v>#N/A</v>
      </c>
      <c r="J13" s="156" t="e" cm="1">
        <f t="array" ref="J13">INDEX('[14]Transaction Fee Pricing'!$B$2:$F$78,130,MATCH('TCO per country'!$C13,'[14]Transaction Fee Pricing'!$2:$2,0)+3)</f>
        <v>#N/A</v>
      </c>
      <c r="K13" s="156" t="e" cm="1">
        <f t="array" ref="K13">INDEX('[14]Transaction Fee Pricing'!$B$2:$F$78,131,MATCH('TCO per country'!$C13,'[14]Transaction Fee Pricing'!$2:$2,0)+3)</f>
        <v>#N/A</v>
      </c>
      <c r="L13" s="156" t="e" cm="1">
        <f t="array" ref="L13">INDEX('[14]Transaction Fee Pricing'!$B$2:$F$78,132,MATCH('TCO per country'!$C13,'[14]Transaction Fee Pricing'!$2:$2,0)+3)</f>
        <v>#N/A</v>
      </c>
      <c r="M13" s="157" t="e">
        <f>SUM(
    INDEX('[14]Transaction Fee Pricing'!$B$2:$F$78,129,MATCH('TCO per country'!$C13,'[14]Transaction Fee Pricing'!$2:$2,0)+3),
    INDEX('[14]Transaction Fee Pricing'!$B$2:$F$78,133,MATCH('TCO per country'!$C13,'[14]Transaction Fee Pricing'!$2:$2,0)+3),
    INDEX('[14]Transaction Fee Pricing'!$B$2:$F$78,134,MATCH('TCO per country'!$C13,'[14]Transaction Fee Pricing'!$2:$2,0)+3),
    INDEX('[14]Transaction Fee Pricing'!$B$2:$F$78,135,MATCH('TCO per country'!$C13,'[14]Transaction Fee Pricing'!$2:$2,0)+3),
    INDEX('[14]Transaction Fee Pricing'!$B$2:$F$78,136,MATCH('TCO per country'!$C13,'[14]Transaction Fee Pricing'!$2:$2,0)+3),
    INDEX('[14]Transaction Fee Pricing'!$B$2:$F$78,137,MATCH('TCO per country'!$C13,'[14]Transaction Fee Pricing'!$2:$2,0)+3),
    INDEX('[14]Transaction Fee Pricing'!$B$2:$F$78,138,MATCH('TCO per country'!$C13,'[14]Transaction Fee Pricing'!$2:$2,0)+3),
    INDEX('[14]Transaction Fee Pricing'!$B$2:$F$78,139,MATCH('TCO per country'!$C13,'[14]Transaction Fee Pricing'!$2:$2,0)+3)
)</f>
        <v>#N/A</v>
      </c>
      <c r="N13" s="156" t="e" cm="1">
        <f t="array" ref="N13">INDEX('[14]Transaction Fee Pricing'!$B$2:$F$78,150,MATCH('TCO per country'!$C13,'[14]Transaction Fee Pricing'!$2:$2,0)+3)</f>
        <v>#N/A</v>
      </c>
      <c r="O13" s="156" t="e" cm="1">
        <f t="array" ref="O13">INDEX('[14]Transaction Fee Pricing'!$B$2:$F$78,163,MATCH('TCO per country'!$C13,'[14]Transaction Fee Pricing'!$2:$2,0)+3)</f>
        <v>#N/A</v>
      </c>
      <c r="Q13" s="156" t="e">
        <f t="shared" si="0"/>
        <v>#N/A</v>
      </c>
      <c r="S13" s="154"/>
      <c r="T13" s="156" t="e" cm="1">
        <f t="array" ref="T13">INDEX('[14]Transaction Fee Pricing'!$B$2:$F$78,181,MATCH('TCO per country'!$C13,'[14]Transaction Fee Pricing'!$2:$2,0)+3)</f>
        <v>#N/A</v>
      </c>
    </row>
    <row r="14" spans="3:20" ht="14.85" customHeight="1">
      <c r="C14" s="155" t="s">
        <v>207</v>
      </c>
      <c r="D14" s="156" t="e" cm="1">
        <f t="array" ref="D14">INDEX('[14]Transaction Fee Pricing'!$B$2:$F$78,69,MATCH('TCO per country'!$C14,'[14]Transaction Fee Pricing'!$2:$2,0)+3)</f>
        <v>#N/A</v>
      </c>
      <c r="E14" s="156" t="e" cm="1">
        <f t="array" ref="E14">INDEX('[14]Transaction Fee Pricing'!$B$2:$F$78,82,MATCH('TCO per country'!$C14,'[14]Transaction Fee Pricing'!$2:$2,0)+3)</f>
        <v>#N/A</v>
      </c>
      <c r="F14" s="156" t="e" cm="1">
        <f t="array" ref="F14">INDEX('[14]Transaction Fee Pricing'!$B$2:$F$78,95,MATCH('TCO per country'!$C14,'[14]Transaction Fee Pricing'!$2:$2,0)+3)</f>
        <v>#N/A</v>
      </c>
      <c r="G14" s="156" t="e" cm="1">
        <f t="array" ref="G14">INDEX('[14]Transaction Fee Pricing'!$B$2:$F$78,111,MATCH('TCO per country'!$C14,'[14]Transaction Fee Pricing'!$2:$2,0)+3)</f>
        <v>#N/A</v>
      </c>
      <c r="H14" s="156" t="e" cm="1">
        <f t="array" ref="H14">INDEX('[14]Transaction Fee Pricing'!$B$2:$F$78,126,MATCH('TCO per country'!$C14,'[14]Transaction Fee Pricing'!$2:$2,0)+3)</f>
        <v>#N/A</v>
      </c>
      <c r="I14" s="156" t="e">
        <f t="shared" si="1"/>
        <v>#N/A</v>
      </c>
      <c r="J14" s="156" t="e" cm="1">
        <f t="array" ref="J14">INDEX('[14]Transaction Fee Pricing'!$B$2:$F$78,130,MATCH('TCO per country'!$C14,'[14]Transaction Fee Pricing'!$2:$2,0)+3)</f>
        <v>#N/A</v>
      </c>
      <c r="K14" s="156" t="e" cm="1">
        <f t="array" ref="K14">INDEX('[14]Transaction Fee Pricing'!$B$2:$F$78,131,MATCH('TCO per country'!$C14,'[14]Transaction Fee Pricing'!$2:$2,0)+3)</f>
        <v>#N/A</v>
      </c>
      <c r="L14" s="156" t="e" cm="1">
        <f t="array" ref="L14">INDEX('[14]Transaction Fee Pricing'!$B$2:$F$78,132,MATCH('TCO per country'!$C14,'[14]Transaction Fee Pricing'!$2:$2,0)+3)</f>
        <v>#N/A</v>
      </c>
      <c r="M14" s="157" t="e">
        <f>SUM(
    INDEX('[14]Transaction Fee Pricing'!$B$2:$F$78,129,MATCH('TCO per country'!$C14,'[14]Transaction Fee Pricing'!$2:$2,0)+3),
    INDEX('[14]Transaction Fee Pricing'!$B$2:$F$78,133,MATCH('TCO per country'!$C14,'[14]Transaction Fee Pricing'!$2:$2,0)+3),
    INDEX('[14]Transaction Fee Pricing'!$B$2:$F$78,134,MATCH('TCO per country'!$C14,'[14]Transaction Fee Pricing'!$2:$2,0)+3),
    INDEX('[14]Transaction Fee Pricing'!$B$2:$F$78,135,MATCH('TCO per country'!$C14,'[14]Transaction Fee Pricing'!$2:$2,0)+3),
    INDEX('[14]Transaction Fee Pricing'!$B$2:$F$78,136,MATCH('TCO per country'!$C14,'[14]Transaction Fee Pricing'!$2:$2,0)+3),
    INDEX('[14]Transaction Fee Pricing'!$B$2:$F$78,137,MATCH('TCO per country'!$C14,'[14]Transaction Fee Pricing'!$2:$2,0)+3),
    INDEX('[14]Transaction Fee Pricing'!$B$2:$F$78,138,MATCH('TCO per country'!$C14,'[14]Transaction Fee Pricing'!$2:$2,0)+3),
    INDEX('[14]Transaction Fee Pricing'!$B$2:$F$78,139,MATCH('TCO per country'!$C14,'[14]Transaction Fee Pricing'!$2:$2,0)+3)
)</f>
        <v>#N/A</v>
      </c>
      <c r="N14" s="156" t="e" cm="1">
        <f t="array" ref="N14">INDEX('[14]Transaction Fee Pricing'!$B$2:$F$78,150,MATCH('TCO per country'!$C14,'[14]Transaction Fee Pricing'!$2:$2,0)+3)</f>
        <v>#N/A</v>
      </c>
      <c r="O14" s="156" t="e" cm="1">
        <f t="array" ref="O14">INDEX('[14]Transaction Fee Pricing'!$B$2:$F$78,163,MATCH('TCO per country'!$C14,'[14]Transaction Fee Pricing'!$2:$2,0)+3)</f>
        <v>#N/A</v>
      </c>
      <c r="Q14" s="156" t="e">
        <f t="shared" si="0"/>
        <v>#N/A</v>
      </c>
      <c r="S14" s="154"/>
      <c r="T14" s="156" t="e" cm="1">
        <f t="array" ref="T14">INDEX('[14]Transaction Fee Pricing'!$B$2:$F$78,181,MATCH('TCO per country'!$C14,'[14]Transaction Fee Pricing'!$2:$2,0)+3)</f>
        <v>#N/A</v>
      </c>
    </row>
    <row r="15" spans="3:20" ht="14.85" customHeight="1">
      <c r="C15" s="155" t="s">
        <v>208</v>
      </c>
      <c r="D15" s="156" t="e" cm="1">
        <f t="array" ref="D15">INDEX('[14]Transaction Fee Pricing'!$B$2:$F$78,69,MATCH('TCO per country'!$C15,'[14]Transaction Fee Pricing'!$2:$2,0)+3)</f>
        <v>#N/A</v>
      </c>
      <c r="E15" s="156" t="e" cm="1">
        <f t="array" ref="E15">INDEX('[14]Transaction Fee Pricing'!$B$2:$F$78,82,MATCH('TCO per country'!$C15,'[14]Transaction Fee Pricing'!$2:$2,0)+3)</f>
        <v>#N/A</v>
      </c>
      <c r="F15" s="156" t="e" cm="1">
        <f t="array" ref="F15">INDEX('[14]Transaction Fee Pricing'!$B$2:$F$78,95,MATCH('TCO per country'!$C15,'[14]Transaction Fee Pricing'!$2:$2,0)+3)</f>
        <v>#N/A</v>
      </c>
      <c r="G15" s="156" t="e" cm="1">
        <f t="array" ref="G15">INDEX('[14]Transaction Fee Pricing'!$B$2:$F$78,111,MATCH('TCO per country'!$C15,'[14]Transaction Fee Pricing'!$2:$2,0)+3)</f>
        <v>#N/A</v>
      </c>
      <c r="H15" s="156" t="e" cm="1">
        <f t="array" ref="H15">INDEX('[14]Transaction Fee Pricing'!$B$2:$F$78,126,MATCH('TCO per country'!$C15,'[14]Transaction Fee Pricing'!$2:$2,0)+3)</f>
        <v>#N/A</v>
      </c>
      <c r="I15" s="156" t="e">
        <f t="shared" si="1"/>
        <v>#N/A</v>
      </c>
      <c r="J15" s="156" t="e" cm="1">
        <f t="array" ref="J15">INDEX('[14]Transaction Fee Pricing'!$B$2:$F$78,130,MATCH('TCO per country'!$C15,'[14]Transaction Fee Pricing'!$2:$2,0)+3)</f>
        <v>#N/A</v>
      </c>
      <c r="K15" s="156" t="e" cm="1">
        <f t="array" ref="K15">INDEX('[14]Transaction Fee Pricing'!$B$2:$F$78,131,MATCH('TCO per country'!$C15,'[14]Transaction Fee Pricing'!$2:$2,0)+3)</f>
        <v>#N/A</v>
      </c>
      <c r="L15" s="156" t="e" cm="1">
        <f t="array" ref="L15">INDEX('[14]Transaction Fee Pricing'!$B$2:$F$78,132,MATCH('TCO per country'!$C15,'[14]Transaction Fee Pricing'!$2:$2,0)+3)</f>
        <v>#N/A</v>
      </c>
      <c r="M15" s="157" t="e">
        <f>SUM(
    INDEX('[14]Transaction Fee Pricing'!$B$2:$F$78,129,MATCH('TCO per country'!$C15,'[14]Transaction Fee Pricing'!$2:$2,0)+3),
    INDEX('[14]Transaction Fee Pricing'!$B$2:$F$78,133,MATCH('TCO per country'!$C15,'[14]Transaction Fee Pricing'!$2:$2,0)+3),
    INDEX('[14]Transaction Fee Pricing'!$B$2:$F$78,134,MATCH('TCO per country'!$C15,'[14]Transaction Fee Pricing'!$2:$2,0)+3),
    INDEX('[14]Transaction Fee Pricing'!$B$2:$F$78,135,MATCH('TCO per country'!$C15,'[14]Transaction Fee Pricing'!$2:$2,0)+3),
    INDEX('[14]Transaction Fee Pricing'!$B$2:$F$78,136,MATCH('TCO per country'!$C15,'[14]Transaction Fee Pricing'!$2:$2,0)+3),
    INDEX('[14]Transaction Fee Pricing'!$B$2:$F$78,137,MATCH('TCO per country'!$C15,'[14]Transaction Fee Pricing'!$2:$2,0)+3),
    INDEX('[14]Transaction Fee Pricing'!$B$2:$F$78,138,MATCH('TCO per country'!$C15,'[14]Transaction Fee Pricing'!$2:$2,0)+3),
    INDEX('[14]Transaction Fee Pricing'!$B$2:$F$78,139,MATCH('TCO per country'!$C15,'[14]Transaction Fee Pricing'!$2:$2,0)+3)
)</f>
        <v>#N/A</v>
      </c>
      <c r="N15" s="156" t="e" cm="1">
        <f t="array" ref="N15">INDEX('[14]Transaction Fee Pricing'!$B$2:$F$78,150,MATCH('TCO per country'!$C15,'[14]Transaction Fee Pricing'!$2:$2,0)+3)</f>
        <v>#N/A</v>
      </c>
      <c r="O15" s="156" t="e" cm="1">
        <f t="array" ref="O15">INDEX('[14]Transaction Fee Pricing'!$B$2:$F$78,163,MATCH('TCO per country'!$C15,'[14]Transaction Fee Pricing'!$2:$2,0)+3)</f>
        <v>#N/A</v>
      </c>
      <c r="Q15" s="156" t="e">
        <f t="shared" si="0"/>
        <v>#N/A</v>
      </c>
      <c r="S15" s="154"/>
      <c r="T15" s="156" t="e" cm="1">
        <f t="array" ref="T15">INDEX('[14]Transaction Fee Pricing'!$B$2:$F$78,181,MATCH('TCO per country'!$C15,'[14]Transaction Fee Pricing'!$2:$2,0)+3)</f>
        <v>#N/A</v>
      </c>
    </row>
    <row r="16" spans="3:20" ht="14.85" customHeight="1">
      <c r="C16" s="155" t="s">
        <v>209</v>
      </c>
      <c r="D16" s="156" t="e" cm="1">
        <f t="array" ref="D16">INDEX('[14]Transaction Fee Pricing'!$B$2:$F$78,69,MATCH('TCO per country'!$C16,'[14]Transaction Fee Pricing'!$2:$2,0)+3)</f>
        <v>#N/A</v>
      </c>
      <c r="E16" s="156" t="e" cm="1">
        <f t="array" ref="E16">INDEX('[14]Transaction Fee Pricing'!$B$2:$F$78,82,MATCH('TCO per country'!$C16,'[14]Transaction Fee Pricing'!$2:$2,0)+3)</f>
        <v>#N/A</v>
      </c>
      <c r="F16" s="156" t="e" cm="1">
        <f t="array" ref="F16">INDEX('[14]Transaction Fee Pricing'!$B$2:$F$78,95,MATCH('TCO per country'!$C16,'[14]Transaction Fee Pricing'!$2:$2,0)+3)</f>
        <v>#N/A</v>
      </c>
      <c r="G16" s="156" t="e" cm="1">
        <f t="array" ref="G16">INDEX('[14]Transaction Fee Pricing'!$B$2:$F$78,111,MATCH('TCO per country'!$C16,'[14]Transaction Fee Pricing'!$2:$2,0)+3)</f>
        <v>#N/A</v>
      </c>
      <c r="H16" s="156" t="e" cm="1">
        <f t="array" ref="H16">INDEX('[14]Transaction Fee Pricing'!$B$2:$F$78,126,MATCH('TCO per country'!$C16,'[14]Transaction Fee Pricing'!$2:$2,0)+3)</f>
        <v>#N/A</v>
      </c>
      <c r="I16" s="156" t="e">
        <f t="shared" si="1"/>
        <v>#N/A</v>
      </c>
      <c r="J16" s="156" t="e" cm="1">
        <f t="array" ref="J16">INDEX('[14]Transaction Fee Pricing'!$B$2:$F$78,130,MATCH('TCO per country'!$C16,'[14]Transaction Fee Pricing'!$2:$2,0)+3)</f>
        <v>#N/A</v>
      </c>
      <c r="K16" s="156" t="e" cm="1">
        <f t="array" ref="K16">INDEX('[14]Transaction Fee Pricing'!$B$2:$F$78,131,MATCH('TCO per country'!$C16,'[14]Transaction Fee Pricing'!$2:$2,0)+3)</f>
        <v>#N/A</v>
      </c>
      <c r="L16" s="156" t="e" cm="1">
        <f t="array" ref="L16">INDEX('[14]Transaction Fee Pricing'!$B$2:$F$78,132,MATCH('TCO per country'!$C16,'[14]Transaction Fee Pricing'!$2:$2,0)+3)</f>
        <v>#N/A</v>
      </c>
      <c r="M16" s="157" t="e">
        <f>SUM(
    INDEX('[14]Transaction Fee Pricing'!$B$2:$F$78,129,MATCH('TCO per country'!$C16,'[14]Transaction Fee Pricing'!$2:$2,0)+3),
    INDEX('[14]Transaction Fee Pricing'!$B$2:$F$78,133,MATCH('TCO per country'!$C16,'[14]Transaction Fee Pricing'!$2:$2,0)+3),
    INDEX('[14]Transaction Fee Pricing'!$B$2:$F$78,134,MATCH('TCO per country'!$C16,'[14]Transaction Fee Pricing'!$2:$2,0)+3),
    INDEX('[14]Transaction Fee Pricing'!$B$2:$F$78,135,MATCH('TCO per country'!$C16,'[14]Transaction Fee Pricing'!$2:$2,0)+3),
    INDEX('[14]Transaction Fee Pricing'!$B$2:$F$78,136,MATCH('TCO per country'!$C16,'[14]Transaction Fee Pricing'!$2:$2,0)+3),
    INDEX('[14]Transaction Fee Pricing'!$B$2:$F$78,137,MATCH('TCO per country'!$C16,'[14]Transaction Fee Pricing'!$2:$2,0)+3),
    INDEX('[14]Transaction Fee Pricing'!$B$2:$F$78,138,MATCH('TCO per country'!$C16,'[14]Transaction Fee Pricing'!$2:$2,0)+3),
    INDEX('[14]Transaction Fee Pricing'!$B$2:$F$78,139,MATCH('TCO per country'!$C16,'[14]Transaction Fee Pricing'!$2:$2,0)+3)
)</f>
        <v>#N/A</v>
      </c>
      <c r="N16" s="156" t="e" cm="1">
        <f t="array" ref="N16">INDEX('[14]Transaction Fee Pricing'!$B$2:$F$78,150,MATCH('TCO per country'!$C16,'[14]Transaction Fee Pricing'!$2:$2,0)+3)</f>
        <v>#N/A</v>
      </c>
      <c r="O16" s="156" t="e" cm="1">
        <f t="array" ref="O16">INDEX('[14]Transaction Fee Pricing'!$B$2:$F$78,163,MATCH('TCO per country'!$C16,'[14]Transaction Fee Pricing'!$2:$2,0)+3)</f>
        <v>#N/A</v>
      </c>
      <c r="Q16" s="156" t="e">
        <f t="shared" si="0"/>
        <v>#N/A</v>
      </c>
      <c r="S16" s="154"/>
      <c r="T16" s="156" t="e" cm="1">
        <f t="array" ref="T16">INDEX('[14]Transaction Fee Pricing'!$B$2:$F$78,181,MATCH('TCO per country'!$C16,'[14]Transaction Fee Pricing'!$2:$2,0)+3)</f>
        <v>#N/A</v>
      </c>
    </row>
    <row r="17" spans="3:20" ht="14.85" customHeight="1">
      <c r="C17" s="155" t="s">
        <v>210</v>
      </c>
      <c r="D17" s="156" t="e" cm="1">
        <f t="array" ref="D17">INDEX('[14]Transaction Fee Pricing'!$B$2:$F$78,69,MATCH('TCO per country'!$C17,'[14]Transaction Fee Pricing'!$2:$2,0)+3)</f>
        <v>#N/A</v>
      </c>
      <c r="E17" s="156" t="e" cm="1">
        <f t="array" ref="E17">INDEX('[14]Transaction Fee Pricing'!$B$2:$F$78,82,MATCH('TCO per country'!$C17,'[14]Transaction Fee Pricing'!$2:$2,0)+3)</f>
        <v>#N/A</v>
      </c>
      <c r="F17" s="156" t="e" cm="1">
        <f t="array" ref="F17">INDEX('[14]Transaction Fee Pricing'!$B$2:$F$78,95,MATCH('TCO per country'!$C17,'[14]Transaction Fee Pricing'!$2:$2,0)+3)</f>
        <v>#N/A</v>
      </c>
      <c r="G17" s="156" t="e" cm="1">
        <f t="array" ref="G17">INDEX('[14]Transaction Fee Pricing'!$B$2:$F$78,111,MATCH('TCO per country'!$C17,'[14]Transaction Fee Pricing'!$2:$2,0)+3)</f>
        <v>#N/A</v>
      </c>
      <c r="H17" s="156" t="e" cm="1">
        <f t="array" ref="H17">INDEX('[14]Transaction Fee Pricing'!$B$2:$F$78,126,MATCH('TCO per country'!$C17,'[14]Transaction Fee Pricing'!$2:$2,0)+3)</f>
        <v>#N/A</v>
      </c>
      <c r="I17" s="156" t="e">
        <f t="shared" si="1"/>
        <v>#N/A</v>
      </c>
      <c r="J17" s="156" t="e" cm="1">
        <f t="array" ref="J17">INDEX('[14]Transaction Fee Pricing'!$B$2:$F$78,130,MATCH('TCO per country'!$C17,'[14]Transaction Fee Pricing'!$2:$2,0)+3)</f>
        <v>#N/A</v>
      </c>
      <c r="K17" s="156" t="e" cm="1">
        <f t="array" ref="K17">INDEX('[14]Transaction Fee Pricing'!$B$2:$F$78,131,MATCH('TCO per country'!$C17,'[14]Transaction Fee Pricing'!$2:$2,0)+3)</f>
        <v>#N/A</v>
      </c>
      <c r="L17" s="156" t="e" cm="1">
        <f t="array" ref="L17">INDEX('[14]Transaction Fee Pricing'!$B$2:$F$78,132,MATCH('TCO per country'!$C17,'[14]Transaction Fee Pricing'!$2:$2,0)+3)</f>
        <v>#N/A</v>
      </c>
      <c r="M17" s="157" t="e">
        <f>SUM(
    INDEX('[14]Transaction Fee Pricing'!$B$2:$F$78,129,MATCH('TCO per country'!$C17,'[14]Transaction Fee Pricing'!$2:$2,0)+3),
    INDEX('[14]Transaction Fee Pricing'!$B$2:$F$78,133,MATCH('TCO per country'!$C17,'[14]Transaction Fee Pricing'!$2:$2,0)+3),
    INDEX('[14]Transaction Fee Pricing'!$B$2:$F$78,134,MATCH('TCO per country'!$C17,'[14]Transaction Fee Pricing'!$2:$2,0)+3),
    INDEX('[14]Transaction Fee Pricing'!$B$2:$F$78,135,MATCH('TCO per country'!$C17,'[14]Transaction Fee Pricing'!$2:$2,0)+3),
    INDEX('[14]Transaction Fee Pricing'!$B$2:$F$78,136,MATCH('TCO per country'!$C17,'[14]Transaction Fee Pricing'!$2:$2,0)+3),
    INDEX('[14]Transaction Fee Pricing'!$B$2:$F$78,137,MATCH('TCO per country'!$C17,'[14]Transaction Fee Pricing'!$2:$2,0)+3),
    INDEX('[14]Transaction Fee Pricing'!$B$2:$F$78,138,MATCH('TCO per country'!$C17,'[14]Transaction Fee Pricing'!$2:$2,0)+3),
    INDEX('[14]Transaction Fee Pricing'!$B$2:$F$78,139,MATCH('TCO per country'!$C17,'[14]Transaction Fee Pricing'!$2:$2,0)+3)
)</f>
        <v>#N/A</v>
      </c>
      <c r="N17" s="156" t="e" cm="1">
        <f t="array" ref="N17">INDEX('[14]Transaction Fee Pricing'!$B$2:$F$78,150,MATCH('TCO per country'!$C17,'[14]Transaction Fee Pricing'!$2:$2,0)+3)</f>
        <v>#N/A</v>
      </c>
      <c r="O17" s="156" t="e" cm="1">
        <f t="array" ref="O17">INDEX('[14]Transaction Fee Pricing'!$B$2:$F$78,163,MATCH('TCO per country'!$C17,'[14]Transaction Fee Pricing'!$2:$2,0)+3)</f>
        <v>#N/A</v>
      </c>
      <c r="Q17" s="156" t="e">
        <f t="shared" si="0"/>
        <v>#N/A</v>
      </c>
      <c r="S17" s="154"/>
      <c r="T17" s="156" t="e" cm="1">
        <f t="array" ref="T17">INDEX('[14]Transaction Fee Pricing'!$B$2:$F$78,181,MATCH('TCO per country'!$C17,'[14]Transaction Fee Pricing'!$2:$2,0)+3)</f>
        <v>#N/A</v>
      </c>
    </row>
    <row r="18" spans="3:20" ht="14.85" customHeight="1">
      <c r="C18" s="155" t="s">
        <v>211</v>
      </c>
      <c r="D18" s="156" t="e" cm="1">
        <f t="array" ref="D18">INDEX('[14]Transaction Fee Pricing'!$B$2:$F$78,69,MATCH('TCO per country'!$C18,'[14]Transaction Fee Pricing'!$2:$2,0)+3)</f>
        <v>#N/A</v>
      </c>
      <c r="E18" s="156" t="e" cm="1">
        <f t="array" ref="E18">INDEX('[14]Transaction Fee Pricing'!$B$2:$F$78,82,MATCH('TCO per country'!$C18,'[14]Transaction Fee Pricing'!$2:$2,0)+3)</f>
        <v>#N/A</v>
      </c>
      <c r="F18" s="156" t="e" cm="1">
        <f t="array" ref="F18">INDEX('[14]Transaction Fee Pricing'!$B$2:$F$78,95,MATCH('TCO per country'!$C18,'[14]Transaction Fee Pricing'!$2:$2,0)+3)</f>
        <v>#N/A</v>
      </c>
      <c r="G18" s="156" t="e" cm="1">
        <f t="array" ref="G18">INDEX('[14]Transaction Fee Pricing'!$B$2:$F$78,111,MATCH('TCO per country'!$C18,'[14]Transaction Fee Pricing'!$2:$2,0)+3)</f>
        <v>#N/A</v>
      </c>
      <c r="H18" s="156" t="e" cm="1">
        <f t="array" ref="H18">INDEX('[14]Transaction Fee Pricing'!$B$2:$F$78,126,MATCH('TCO per country'!$C18,'[14]Transaction Fee Pricing'!$2:$2,0)+3)</f>
        <v>#N/A</v>
      </c>
      <c r="I18" s="156" t="e">
        <f t="shared" si="1"/>
        <v>#N/A</v>
      </c>
      <c r="J18" s="156" t="e" cm="1">
        <f t="array" ref="J18">INDEX('[14]Transaction Fee Pricing'!$B$2:$F$78,130,MATCH('TCO per country'!$C18,'[14]Transaction Fee Pricing'!$2:$2,0)+3)</f>
        <v>#N/A</v>
      </c>
      <c r="K18" s="156" t="e" cm="1">
        <f t="array" ref="K18">INDEX('[14]Transaction Fee Pricing'!$B$2:$F$78,131,MATCH('TCO per country'!$C18,'[14]Transaction Fee Pricing'!$2:$2,0)+3)</f>
        <v>#N/A</v>
      </c>
      <c r="L18" s="156" t="e" cm="1">
        <f t="array" ref="L18">INDEX('[14]Transaction Fee Pricing'!$B$2:$F$78,132,MATCH('TCO per country'!$C18,'[14]Transaction Fee Pricing'!$2:$2,0)+3)</f>
        <v>#N/A</v>
      </c>
      <c r="M18" s="157" t="e">
        <f>SUM(
    INDEX('[14]Transaction Fee Pricing'!$B$2:$F$78,129,MATCH('TCO per country'!$C18,'[14]Transaction Fee Pricing'!$2:$2,0)+3),
    INDEX('[14]Transaction Fee Pricing'!$B$2:$F$78,133,MATCH('TCO per country'!$C18,'[14]Transaction Fee Pricing'!$2:$2,0)+3),
    INDEX('[14]Transaction Fee Pricing'!$B$2:$F$78,134,MATCH('TCO per country'!$C18,'[14]Transaction Fee Pricing'!$2:$2,0)+3),
    INDEX('[14]Transaction Fee Pricing'!$B$2:$F$78,135,MATCH('TCO per country'!$C18,'[14]Transaction Fee Pricing'!$2:$2,0)+3),
    INDEX('[14]Transaction Fee Pricing'!$B$2:$F$78,136,MATCH('TCO per country'!$C18,'[14]Transaction Fee Pricing'!$2:$2,0)+3),
    INDEX('[14]Transaction Fee Pricing'!$B$2:$F$78,137,MATCH('TCO per country'!$C18,'[14]Transaction Fee Pricing'!$2:$2,0)+3),
    INDEX('[14]Transaction Fee Pricing'!$B$2:$F$78,138,MATCH('TCO per country'!$C18,'[14]Transaction Fee Pricing'!$2:$2,0)+3),
    INDEX('[14]Transaction Fee Pricing'!$B$2:$F$78,139,MATCH('TCO per country'!$C18,'[14]Transaction Fee Pricing'!$2:$2,0)+3)
)</f>
        <v>#N/A</v>
      </c>
      <c r="N18" s="156" t="e" cm="1">
        <f t="array" ref="N18">INDEX('[14]Transaction Fee Pricing'!$B$2:$F$78,150,MATCH('TCO per country'!$C18,'[14]Transaction Fee Pricing'!$2:$2,0)+3)</f>
        <v>#N/A</v>
      </c>
      <c r="O18" s="156" t="e" cm="1">
        <f t="array" ref="O18">INDEX('[14]Transaction Fee Pricing'!$B$2:$F$78,163,MATCH('TCO per country'!$C18,'[14]Transaction Fee Pricing'!$2:$2,0)+3)</f>
        <v>#N/A</v>
      </c>
      <c r="Q18" s="156" t="e">
        <f t="shared" si="0"/>
        <v>#N/A</v>
      </c>
      <c r="S18" s="154"/>
      <c r="T18" s="156" t="e" cm="1">
        <f t="array" ref="T18">INDEX('[14]Transaction Fee Pricing'!$B$2:$F$78,181,MATCH('TCO per country'!$C18,'[14]Transaction Fee Pricing'!$2:$2,0)+3)</f>
        <v>#N/A</v>
      </c>
    </row>
    <row r="19" spans="3:20" ht="14.85" customHeight="1">
      <c r="C19" s="155" t="s">
        <v>212</v>
      </c>
      <c r="D19" s="156" t="e" cm="1">
        <f t="array" ref="D19">INDEX('[14]Transaction Fee Pricing'!$B$2:$F$78,69,MATCH('TCO per country'!$C19,'[14]Transaction Fee Pricing'!$2:$2,0)+3)</f>
        <v>#N/A</v>
      </c>
      <c r="E19" s="156" t="e" cm="1">
        <f t="array" ref="E19">INDEX('[14]Transaction Fee Pricing'!$B$2:$F$78,82,MATCH('TCO per country'!$C19,'[14]Transaction Fee Pricing'!$2:$2,0)+3)</f>
        <v>#N/A</v>
      </c>
      <c r="F19" s="156" t="e" cm="1">
        <f t="array" ref="F19">INDEX('[14]Transaction Fee Pricing'!$B$2:$F$78,95,MATCH('TCO per country'!$C19,'[14]Transaction Fee Pricing'!$2:$2,0)+3)</f>
        <v>#N/A</v>
      </c>
      <c r="G19" s="156" t="e" cm="1">
        <f t="array" ref="G19">INDEX('[14]Transaction Fee Pricing'!$B$2:$F$78,111,MATCH('TCO per country'!$C19,'[14]Transaction Fee Pricing'!$2:$2,0)+3)</f>
        <v>#N/A</v>
      </c>
      <c r="H19" s="156" t="e" cm="1">
        <f t="array" ref="H19">INDEX('[14]Transaction Fee Pricing'!$B$2:$F$78,126,MATCH('TCO per country'!$C19,'[14]Transaction Fee Pricing'!$2:$2,0)+3)</f>
        <v>#N/A</v>
      </c>
      <c r="I19" s="156" t="e">
        <f t="shared" si="1"/>
        <v>#N/A</v>
      </c>
      <c r="J19" s="156" t="e" cm="1">
        <f t="array" ref="J19">INDEX('[14]Transaction Fee Pricing'!$B$2:$F$78,130,MATCH('TCO per country'!$C19,'[14]Transaction Fee Pricing'!$2:$2,0)+3)</f>
        <v>#N/A</v>
      </c>
      <c r="K19" s="156" t="e" cm="1">
        <f t="array" ref="K19">INDEX('[14]Transaction Fee Pricing'!$B$2:$F$78,131,MATCH('TCO per country'!$C19,'[14]Transaction Fee Pricing'!$2:$2,0)+3)</f>
        <v>#N/A</v>
      </c>
      <c r="L19" s="156" t="e" cm="1">
        <f t="array" ref="L19">INDEX('[14]Transaction Fee Pricing'!$B$2:$F$78,132,MATCH('TCO per country'!$C19,'[14]Transaction Fee Pricing'!$2:$2,0)+3)</f>
        <v>#N/A</v>
      </c>
      <c r="M19" s="157" t="e">
        <f>SUM(
    INDEX('[14]Transaction Fee Pricing'!$B$2:$F$78,129,MATCH('TCO per country'!$C19,'[14]Transaction Fee Pricing'!$2:$2,0)+3),
    INDEX('[14]Transaction Fee Pricing'!$B$2:$F$78,133,MATCH('TCO per country'!$C19,'[14]Transaction Fee Pricing'!$2:$2,0)+3),
    INDEX('[14]Transaction Fee Pricing'!$B$2:$F$78,134,MATCH('TCO per country'!$C19,'[14]Transaction Fee Pricing'!$2:$2,0)+3),
    INDEX('[14]Transaction Fee Pricing'!$B$2:$F$78,135,MATCH('TCO per country'!$C19,'[14]Transaction Fee Pricing'!$2:$2,0)+3),
    INDEX('[14]Transaction Fee Pricing'!$B$2:$F$78,136,MATCH('TCO per country'!$C19,'[14]Transaction Fee Pricing'!$2:$2,0)+3),
    INDEX('[14]Transaction Fee Pricing'!$B$2:$F$78,137,MATCH('TCO per country'!$C19,'[14]Transaction Fee Pricing'!$2:$2,0)+3),
    INDEX('[14]Transaction Fee Pricing'!$B$2:$F$78,138,MATCH('TCO per country'!$C19,'[14]Transaction Fee Pricing'!$2:$2,0)+3),
    INDEX('[14]Transaction Fee Pricing'!$B$2:$F$78,139,MATCH('TCO per country'!$C19,'[14]Transaction Fee Pricing'!$2:$2,0)+3)
)</f>
        <v>#N/A</v>
      </c>
      <c r="N19" s="156" t="e" cm="1">
        <f t="array" ref="N19">INDEX('[14]Transaction Fee Pricing'!$B$2:$F$78,150,MATCH('TCO per country'!$C19,'[14]Transaction Fee Pricing'!$2:$2,0)+3)</f>
        <v>#N/A</v>
      </c>
      <c r="O19" s="156" t="e" cm="1">
        <f t="array" ref="O19">INDEX('[14]Transaction Fee Pricing'!$B$2:$F$78,163,MATCH('TCO per country'!$C19,'[14]Transaction Fee Pricing'!$2:$2,0)+3)</f>
        <v>#N/A</v>
      </c>
      <c r="Q19" s="156" t="e">
        <f t="shared" si="0"/>
        <v>#N/A</v>
      </c>
      <c r="S19" s="154"/>
      <c r="T19" s="156" t="e" cm="1">
        <f t="array" ref="T19">INDEX('[14]Transaction Fee Pricing'!$B$2:$F$78,181,MATCH('TCO per country'!$C19,'[14]Transaction Fee Pricing'!$2:$2,0)+3)</f>
        <v>#N/A</v>
      </c>
    </row>
    <row r="20" spans="3:20" ht="14.85" customHeight="1">
      <c r="C20" s="155" t="s">
        <v>213</v>
      </c>
      <c r="D20" s="156" t="e" cm="1">
        <f t="array" ref="D20">INDEX('[14]Transaction Fee Pricing'!$B$2:$F$78,69,MATCH('TCO per country'!$C20,'[14]Transaction Fee Pricing'!$2:$2,0)+3)</f>
        <v>#N/A</v>
      </c>
      <c r="E20" s="156" t="e" cm="1">
        <f t="array" ref="E20">INDEX('[14]Transaction Fee Pricing'!$B$2:$F$78,82,MATCH('TCO per country'!$C20,'[14]Transaction Fee Pricing'!$2:$2,0)+3)</f>
        <v>#N/A</v>
      </c>
      <c r="F20" s="156" t="e" cm="1">
        <f t="array" ref="F20">INDEX('[14]Transaction Fee Pricing'!$B$2:$F$78,95,MATCH('TCO per country'!$C20,'[14]Transaction Fee Pricing'!$2:$2,0)+3)</f>
        <v>#N/A</v>
      </c>
      <c r="G20" s="156" t="e" cm="1">
        <f t="array" ref="G20">INDEX('[14]Transaction Fee Pricing'!$B$2:$F$78,111,MATCH('TCO per country'!$C20,'[14]Transaction Fee Pricing'!$2:$2,0)+3)</f>
        <v>#N/A</v>
      </c>
      <c r="H20" s="156" t="e" cm="1">
        <f t="array" ref="H20">INDEX('[14]Transaction Fee Pricing'!$B$2:$F$78,126,MATCH('TCO per country'!$C20,'[14]Transaction Fee Pricing'!$2:$2,0)+3)</f>
        <v>#N/A</v>
      </c>
      <c r="I20" s="156" t="e">
        <f t="shared" si="1"/>
        <v>#N/A</v>
      </c>
      <c r="J20" s="156" t="e" cm="1">
        <f t="array" ref="J20">INDEX('[14]Transaction Fee Pricing'!$B$2:$F$78,130,MATCH('TCO per country'!$C20,'[14]Transaction Fee Pricing'!$2:$2,0)+3)</f>
        <v>#N/A</v>
      </c>
      <c r="K20" s="156" t="e" cm="1">
        <f t="array" ref="K20">INDEX('[14]Transaction Fee Pricing'!$B$2:$F$78,131,MATCH('TCO per country'!$C20,'[14]Transaction Fee Pricing'!$2:$2,0)+3)</f>
        <v>#N/A</v>
      </c>
      <c r="L20" s="156" t="e" cm="1">
        <f t="array" ref="L20">INDEX('[14]Transaction Fee Pricing'!$B$2:$F$78,132,MATCH('TCO per country'!$C20,'[14]Transaction Fee Pricing'!$2:$2,0)+3)</f>
        <v>#N/A</v>
      </c>
      <c r="M20" s="157" t="e">
        <f>SUM(
    INDEX('[14]Transaction Fee Pricing'!$B$2:$F$78,129,MATCH('TCO per country'!$C20,'[14]Transaction Fee Pricing'!$2:$2,0)+3),
    INDEX('[14]Transaction Fee Pricing'!$B$2:$F$78,133,MATCH('TCO per country'!$C20,'[14]Transaction Fee Pricing'!$2:$2,0)+3),
    INDEX('[14]Transaction Fee Pricing'!$B$2:$F$78,134,MATCH('TCO per country'!$C20,'[14]Transaction Fee Pricing'!$2:$2,0)+3),
    INDEX('[14]Transaction Fee Pricing'!$B$2:$F$78,135,MATCH('TCO per country'!$C20,'[14]Transaction Fee Pricing'!$2:$2,0)+3),
    INDEX('[14]Transaction Fee Pricing'!$B$2:$F$78,136,MATCH('TCO per country'!$C20,'[14]Transaction Fee Pricing'!$2:$2,0)+3),
    INDEX('[14]Transaction Fee Pricing'!$B$2:$F$78,137,MATCH('TCO per country'!$C20,'[14]Transaction Fee Pricing'!$2:$2,0)+3),
    INDEX('[14]Transaction Fee Pricing'!$B$2:$F$78,138,MATCH('TCO per country'!$C20,'[14]Transaction Fee Pricing'!$2:$2,0)+3),
    INDEX('[14]Transaction Fee Pricing'!$B$2:$F$78,139,MATCH('TCO per country'!$C20,'[14]Transaction Fee Pricing'!$2:$2,0)+3)
)</f>
        <v>#N/A</v>
      </c>
      <c r="N20" s="156" t="e" cm="1">
        <f t="array" ref="N20">INDEX('[14]Transaction Fee Pricing'!$B$2:$F$78,150,MATCH('TCO per country'!$C20,'[14]Transaction Fee Pricing'!$2:$2,0)+3)</f>
        <v>#N/A</v>
      </c>
      <c r="O20" s="156" t="e" cm="1">
        <f t="array" ref="O20">INDEX('[14]Transaction Fee Pricing'!$B$2:$F$78,163,MATCH('TCO per country'!$C20,'[14]Transaction Fee Pricing'!$2:$2,0)+3)</f>
        <v>#N/A</v>
      </c>
      <c r="Q20" s="156" t="e">
        <f t="shared" si="0"/>
        <v>#N/A</v>
      </c>
      <c r="S20" s="154"/>
      <c r="T20" s="156" t="e" cm="1">
        <f t="array" ref="T20">INDEX('[14]Transaction Fee Pricing'!$B$2:$F$78,181,MATCH('TCO per country'!$C20,'[14]Transaction Fee Pricing'!$2:$2,0)+3)</f>
        <v>#N/A</v>
      </c>
    </row>
    <row r="21" spans="3:20" ht="14.85" customHeight="1">
      <c r="C21" s="155" t="s">
        <v>214</v>
      </c>
      <c r="D21" s="156" t="e" cm="1">
        <f t="array" ref="D21">INDEX('[14]Transaction Fee Pricing'!$B$2:$F$78,69,MATCH('TCO per country'!$C21,'[14]Transaction Fee Pricing'!$2:$2,0)+3)</f>
        <v>#N/A</v>
      </c>
      <c r="E21" s="156" t="e" cm="1">
        <f t="array" ref="E21">INDEX('[14]Transaction Fee Pricing'!$B$2:$F$78,82,MATCH('TCO per country'!$C21,'[14]Transaction Fee Pricing'!$2:$2,0)+3)</f>
        <v>#N/A</v>
      </c>
      <c r="F21" s="156" t="e" cm="1">
        <f t="array" ref="F21">INDEX('[14]Transaction Fee Pricing'!$B$2:$F$78,95,MATCH('TCO per country'!$C21,'[14]Transaction Fee Pricing'!$2:$2,0)+3)</f>
        <v>#N/A</v>
      </c>
      <c r="G21" s="156" t="e" cm="1">
        <f t="array" ref="G21">INDEX('[14]Transaction Fee Pricing'!$B$2:$F$78,111,MATCH('TCO per country'!$C21,'[14]Transaction Fee Pricing'!$2:$2,0)+3)</f>
        <v>#N/A</v>
      </c>
      <c r="H21" s="156" t="e" cm="1">
        <f t="array" ref="H21">INDEX('[14]Transaction Fee Pricing'!$B$2:$F$78,126,MATCH('TCO per country'!$C21,'[14]Transaction Fee Pricing'!$2:$2,0)+3)</f>
        <v>#N/A</v>
      </c>
      <c r="I21" s="156" t="e">
        <f t="shared" si="1"/>
        <v>#N/A</v>
      </c>
      <c r="J21" s="156" t="e" cm="1">
        <f t="array" ref="J21">INDEX('[14]Transaction Fee Pricing'!$B$2:$F$78,130,MATCH('TCO per country'!$C21,'[14]Transaction Fee Pricing'!$2:$2,0)+3)</f>
        <v>#N/A</v>
      </c>
      <c r="K21" s="156" t="e" cm="1">
        <f t="array" ref="K21">INDEX('[14]Transaction Fee Pricing'!$B$2:$F$78,131,MATCH('TCO per country'!$C21,'[14]Transaction Fee Pricing'!$2:$2,0)+3)</f>
        <v>#N/A</v>
      </c>
      <c r="L21" s="156" t="e" cm="1">
        <f t="array" ref="L21">INDEX('[14]Transaction Fee Pricing'!$B$2:$F$78,132,MATCH('TCO per country'!$C21,'[14]Transaction Fee Pricing'!$2:$2,0)+3)</f>
        <v>#N/A</v>
      </c>
      <c r="M21" s="157" t="e">
        <f>SUM(
    INDEX('[14]Transaction Fee Pricing'!$B$2:$F$78,129,MATCH('TCO per country'!$C21,'[14]Transaction Fee Pricing'!$2:$2,0)+3),
    INDEX('[14]Transaction Fee Pricing'!$B$2:$F$78,133,MATCH('TCO per country'!$C21,'[14]Transaction Fee Pricing'!$2:$2,0)+3),
    INDEX('[14]Transaction Fee Pricing'!$B$2:$F$78,134,MATCH('TCO per country'!$C21,'[14]Transaction Fee Pricing'!$2:$2,0)+3),
    INDEX('[14]Transaction Fee Pricing'!$B$2:$F$78,135,MATCH('TCO per country'!$C21,'[14]Transaction Fee Pricing'!$2:$2,0)+3),
    INDEX('[14]Transaction Fee Pricing'!$B$2:$F$78,136,MATCH('TCO per country'!$C21,'[14]Transaction Fee Pricing'!$2:$2,0)+3),
    INDEX('[14]Transaction Fee Pricing'!$B$2:$F$78,137,MATCH('TCO per country'!$C21,'[14]Transaction Fee Pricing'!$2:$2,0)+3),
    INDEX('[14]Transaction Fee Pricing'!$B$2:$F$78,138,MATCH('TCO per country'!$C21,'[14]Transaction Fee Pricing'!$2:$2,0)+3),
    INDEX('[14]Transaction Fee Pricing'!$B$2:$F$78,139,MATCH('TCO per country'!$C21,'[14]Transaction Fee Pricing'!$2:$2,0)+3)
)</f>
        <v>#N/A</v>
      </c>
      <c r="N21" s="156" t="e" cm="1">
        <f t="array" ref="N21">INDEX('[14]Transaction Fee Pricing'!$B$2:$F$78,150,MATCH('TCO per country'!$C21,'[14]Transaction Fee Pricing'!$2:$2,0)+3)</f>
        <v>#N/A</v>
      </c>
      <c r="O21" s="156" t="e" cm="1">
        <f t="array" ref="O21">INDEX('[14]Transaction Fee Pricing'!$B$2:$F$78,163,MATCH('TCO per country'!$C21,'[14]Transaction Fee Pricing'!$2:$2,0)+3)</f>
        <v>#N/A</v>
      </c>
      <c r="Q21" s="156" t="e">
        <f t="shared" si="0"/>
        <v>#N/A</v>
      </c>
      <c r="S21" s="154"/>
      <c r="T21" s="156" t="e" cm="1">
        <f t="array" ref="T21">INDEX('[14]Transaction Fee Pricing'!$B$2:$F$78,181,MATCH('TCO per country'!$C21,'[14]Transaction Fee Pricing'!$2:$2,0)+3)</f>
        <v>#N/A</v>
      </c>
    </row>
    <row r="22" spans="3:20" ht="14.85" customHeight="1">
      <c r="C22" s="155" t="s">
        <v>215</v>
      </c>
      <c r="D22" s="156" t="e" cm="1">
        <f t="array" ref="D22">INDEX('[14]Transaction Fee Pricing'!$B$2:$F$78,69,MATCH('TCO per country'!$C22,'[14]Transaction Fee Pricing'!$2:$2,0)+3)</f>
        <v>#N/A</v>
      </c>
      <c r="E22" s="156" t="e" cm="1">
        <f t="array" ref="E22">INDEX('[14]Transaction Fee Pricing'!$B$2:$F$78,82,MATCH('TCO per country'!$C22,'[14]Transaction Fee Pricing'!$2:$2,0)+3)</f>
        <v>#N/A</v>
      </c>
      <c r="F22" s="156" t="e" cm="1">
        <f t="array" ref="F22">INDEX('[14]Transaction Fee Pricing'!$B$2:$F$78,95,MATCH('TCO per country'!$C22,'[14]Transaction Fee Pricing'!$2:$2,0)+3)</f>
        <v>#N/A</v>
      </c>
      <c r="G22" s="156" t="e" cm="1">
        <f t="array" ref="G22">INDEX('[14]Transaction Fee Pricing'!$B$2:$F$78,111,MATCH('TCO per country'!$C22,'[14]Transaction Fee Pricing'!$2:$2,0)+3)</f>
        <v>#N/A</v>
      </c>
      <c r="H22" s="156" t="e" cm="1">
        <f t="array" ref="H22">INDEX('[14]Transaction Fee Pricing'!$B$2:$F$78,126,MATCH('TCO per country'!$C22,'[14]Transaction Fee Pricing'!$2:$2,0)+3)</f>
        <v>#N/A</v>
      </c>
      <c r="I22" s="156" t="e">
        <f t="shared" si="1"/>
        <v>#N/A</v>
      </c>
      <c r="J22" s="156" t="e" cm="1">
        <f t="array" ref="J22">INDEX('[14]Transaction Fee Pricing'!$B$2:$F$78,130,MATCH('TCO per country'!$C22,'[14]Transaction Fee Pricing'!$2:$2,0)+3)</f>
        <v>#N/A</v>
      </c>
      <c r="K22" s="156" t="e" cm="1">
        <f t="array" ref="K22">INDEX('[14]Transaction Fee Pricing'!$B$2:$F$78,131,MATCH('TCO per country'!$C22,'[14]Transaction Fee Pricing'!$2:$2,0)+3)</f>
        <v>#N/A</v>
      </c>
      <c r="L22" s="156" t="e" cm="1">
        <f t="array" ref="L22">INDEX('[14]Transaction Fee Pricing'!$B$2:$F$78,132,MATCH('TCO per country'!$C22,'[14]Transaction Fee Pricing'!$2:$2,0)+3)</f>
        <v>#N/A</v>
      </c>
      <c r="M22" s="157" t="e">
        <f>SUM(
    INDEX('[14]Transaction Fee Pricing'!$B$2:$F$78,129,MATCH('TCO per country'!$C22,'[14]Transaction Fee Pricing'!$2:$2,0)+3),
    INDEX('[14]Transaction Fee Pricing'!$B$2:$F$78,133,MATCH('TCO per country'!$C22,'[14]Transaction Fee Pricing'!$2:$2,0)+3),
    INDEX('[14]Transaction Fee Pricing'!$B$2:$F$78,134,MATCH('TCO per country'!$C22,'[14]Transaction Fee Pricing'!$2:$2,0)+3),
    INDEX('[14]Transaction Fee Pricing'!$B$2:$F$78,135,MATCH('TCO per country'!$C22,'[14]Transaction Fee Pricing'!$2:$2,0)+3),
    INDEX('[14]Transaction Fee Pricing'!$B$2:$F$78,136,MATCH('TCO per country'!$C22,'[14]Transaction Fee Pricing'!$2:$2,0)+3),
    INDEX('[14]Transaction Fee Pricing'!$B$2:$F$78,137,MATCH('TCO per country'!$C22,'[14]Transaction Fee Pricing'!$2:$2,0)+3),
    INDEX('[14]Transaction Fee Pricing'!$B$2:$F$78,138,MATCH('TCO per country'!$C22,'[14]Transaction Fee Pricing'!$2:$2,0)+3),
    INDEX('[14]Transaction Fee Pricing'!$B$2:$F$78,139,MATCH('TCO per country'!$C22,'[14]Transaction Fee Pricing'!$2:$2,0)+3)
)</f>
        <v>#N/A</v>
      </c>
      <c r="N22" s="156" t="e" cm="1">
        <f t="array" ref="N22">INDEX('[14]Transaction Fee Pricing'!$B$2:$F$78,150,MATCH('TCO per country'!$C22,'[14]Transaction Fee Pricing'!$2:$2,0)+3)</f>
        <v>#N/A</v>
      </c>
      <c r="O22" s="156" t="e" cm="1">
        <f t="array" ref="O22">INDEX('[14]Transaction Fee Pricing'!$B$2:$F$78,163,MATCH('TCO per country'!$C22,'[14]Transaction Fee Pricing'!$2:$2,0)+3)</f>
        <v>#N/A</v>
      </c>
      <c r="Q22" s="156" t="e">
        <f t="shared" si="0"/>
        <v>#N/A</v>
      </c>
      <c r="S22" s="154"/>
      <c r="T22" s="156" t="e" cm="1">
        <f t="array" ref="T22">INDEX('[14]Transaction Fee Pricing'!$B$2:$F$78,181,MATCH('TCO per country'!$C22,'[14]Transaction Fee Pricing'!$2:$2,0)+3)</f>
        <v>#N/A</v>
      </c>
    </row>
    <row r="23" spans="3:20" ht="14.85" customHeight="1">
      <c r="C23" s="155" t="s">
        <v>216</v>
      </c>
      <c r="D23" s="156" t="e" cm="1">
        <f t="array" ref="D23">INDEX('[14]Transaction Fee Pricing'!$B$2:$F$78,69,MATCH('TCO per country'!$C23,'[14]Transaction Fee Pricing'!$2:$2,0)+3)</f>
        <v>#N/A</v>
      </c>
      <c r="E23" s="156" t="e" cm="1">
        <f t="array" ref="E23">INDEX('[14]Transaction Fee Pricing'!$B$2:$F$78,82,MATCH('TCO per country'!$C23,'[14]Transaction Fee Pricing'!$2:$2,0)+3)</f>
        <v>#N/A</v>
      </c>
      <c r="F23" s="156" t="e" cm="1">
        <f t="array" ref="F23">INDEX('[14]Transaction Fee Pricing'!$B$2:$F$78,95,MATCH('TCO per country'!$C23,'[14]Transaction Fee Pricing'!$2:$2,0)+3)</f>
        <v>#N/A</v>
      </c>
      <c r="G23" s="156" t="e" cm="1">
        <f t="array" ref="G23">INDEX('[14]Transaction Fee Pricing'!$B$2:$F$78,111,MATCH('TCO per country'!$C23,'[14]Transaction Fee Pricing'!$2:$2,0)+3)</f>
        <v>#N/A</v>
      </c>
      <c r="H23" s="156" t="e" cm="1">
        <f t="array" ref="H23">INDEX('[14]Transaction Fee Pricing'!$B$2:$F$78,126,MATCH('TCO per country'!$C23,'[14]Transaction Fee Pricing'!$2:$2,0)+3)</f>
        <v>#N/A</v>
      </c>
      <c r="I23" s="156" t="e">
        <f t="shared" si="1"/>
        <v>#N/A</v>
      </c>
      <c r="J23" s="156" t="e" cm="1">
        <f t="array" ref="J23">INDEX('[14]Transaction Fee Pricing'!$B$2:$F$78,130,MATCH('TCO per country'!$C23,'[14]Transaction Fee Pricing'!$2:$2,0)+3)</f>
        <v>#N/A</v>
      </c>
      <c r="K23" s="156" t="e" cm="1">
        <f t="array" ref="K23">INDEX('[14]Transaction Fee Pricing'!$B$2:$F$78,131,MATCH('TCO per country'!$C23,'[14]Transaction Fee Pricing'!$2:$2,0)+3)</f>
        <v>#N/A</v>
      </c>
      <c r="L23" s="156" t="e" cm="1">
        <f t="array" ref="L23">INDEX('[14]Transaction Fee Pricing'!$B$2:$F$78,132,MATCH('TCO per country'!$C23,'[14]Transaction Fee Pricing'!$2:$2,0)+3)</f>
        <v>#N/A</v>
      </c>
      <c r="M23" s="157" t="e">
        <f>SUM(
    INDEX('[14]Transaction Fee Pricing'!$B$2:$F$78,129,MATCH('TCO per country'!$C23,'[14]Transaction Fee Pricing'!$2:$2,0)+3),
    INDEX('[14]Transaction Fee Pricing'!$B$2:$F$78,133,MATCH('TCO per country'!$C23,'[14]Transaction Fee Pricing'!$2:$2,0)+3),
    INDEX('[14]Transaction Fee Pricing'!$B$2:$F$78,134,MATCH('TCO per country'!$C23,'[14]Transaction Fee Pricing'!$2:$2,0)+3),
    INDEX('[14]Transaction Fee Pricing'!$B$2:$F$78,135,MATCH('TCO per country'!$C23,'[14]Transaction Fee Pricing'!$2:$2,0)+3),
    INDEX('[14]Transaction Fee Pricing'!$B$2:$F$78,136,MATCH('TCO per country'!$C23,'[14]Transaction Fee Pricing'!$2:$2,0)+3),
    INDEX('[14]Transaction Fee Pricing'!$B$2:$F$78,137,MATCH('TCO per country'!$C23,'[14]Transaction Fee Pricing'!$2:$2,0)+3),
    INDEX('[14]Transaction Fee Pricing'!$B$2:$F$78,138,MATCH('TCO per country'!$C23,'[14]Transaction Fee Pricing'!$2:$2,0)+3),
    INDEX('[14]Transaction Fee Pricing'!$B$2:$F$78,139,MATCH('TCO per country'!$C23,'[14]Transaction Fee Pricing'!$2:$2,0)+3)
)</f>
        <v>#N/A</v>
      </c>
      <c r="N23" s="156" t="e" cm="1">
        <f t="array" ref="N23">INDEX('[14]Transaction Fee Pricing'!$B$2:$F$78,150,MATCH('TCO per country'!$C23,'[14]Transaction Fee Pricing'!$2:$2,0)+3)</f>
        <v>#N/A</v>
      </c>
      <c r="O23" s="156" t="e" cm="1">
        <f t="array" ref="O23">INDEX('[14]Transaction Fee Pricing'!$B$2:$F$78,163,MATCH('TCO per country'!$C23,'[14]Transaction Fee Pricing'!$2:$2,0)+3)</f>
        <v>#N/A</v>
      </c>
      <c r="Q23" s="156" t="e">
        <f t="shared" si="0"/>
        <v>#N/A</v>
      </c>
      <c r="S23" s="154"/>
      <c r="T23" s="156" t="e" cm="1">
        <f t="array" ref="T23">INDEX('[14]Transaction Fee Pricing'!$B$2:$F$78,181,MATCH('TCO per country'!$C23,'[14]Transaction Fee Pricing'!$2:$2,0)+3)</f>
        <v>#N/A</v>
      </c>
    </row>
    <row r="24" spans="3:20" ht="14.85" customHeight="1">
      <c r="C24" s="155" t="s">
        <v>217</v>
      </c>
      <c r="D24" s="156" t="e" cm="1">
        <f t="array" ref="D24">INDEX('[14]Transaction Fee Pricing'!$B$2:$F$78,69,MATCH('TCO per country'!$C24,'[14]Transaction Fee Pricing'!$2:$2,0)+3)</f>
        <v>#N/A</v>
      </c>
      <c r="E24" s="156" t="e" cm="1">
        <f t="array" ref="E24">INDEX('[14]Transaction Fee Pricing'!$B$2:$F$78,82,MATCH('TCO per country'!$C24,'[14]Transaction Fee Pricing'!$2:$2,0)+3)</f>
        <v>#N/A</v>
      </c>
      <c r="F24" s="156" t="e" cm="1">
        <f t="array" ref="F24">INDEX('[14]Transaction Fee Pricing'!$B$2:$F$78,95,MATCH('TCO per country'!$C24,'[14]Transaction Fee Pricing'!$2:$2,0)+3)</f>
        <v>#N/A</v>
      </c>
      <c r="G24" s="156" t="e" cm="1">
        <f t="array" ref="G24">INDEX('[14]Transaction Fee Pricing'!$B$2:$F$78,111,MATCH('TCO per country'!$C24,'[14]Transaction Fee Pricing'!$2:$2,0)+3)</f>
        <v>#N/A</v>
      </c>
      <c r="H24" s="156" t="e" cm="1">
        <f t="array" ref="H24">INDEX('[14]Transaction Fee Pricing'!$B$2:$F$78,126,MATCH('TCO per country'!$C24,'[14]Transaction Fee Pricing'!$2:$2,0)+3)</f>
        <v>#N/A</v>
      </c>
      <c r="I24" s="156" t="e">
        <f t="shared" si="1"/>
        <v>#N/A</v>
      </c>
      <c r="J24" s="156" t="e" cm="1">
        <f t="array" ref="J24">INDEX('[14]Transaction Fee Pricing'!$B$2:$F$78,130,MATCH('TCO per country'!$C24,'[14]Transaction Fee Pricing'!$2:$2,0)+3)</f>
        <v>#N/A</v>
      </c>
      <c r="K24" s="156" t="e" cm="1">
        <f t="array" ref="K24">INDEX('[14]Transaction Fee Pricing'!$B$2:$F$78,131,MATCH('TCO per country'!$C24,'[14]Transaction Fee Pricing'!$2:$2,0)+3)</f>
        <v>#N/A</v>
      </c>
      <c r="L24" s="156" t="e" cm="1">
        <f t="array" ref="L24">INDEX('[14]Transaction Fee Pricing'!$B$2:$F$78,132,MATCH('TCO per country'!$C24,'[14]Transaction Fee Pricing'!$2:$2,0)+3)</f>
        <v>#N/A</v>
      </c>
      <c r="M24" s="157" t="e">
        <f>SUM(
    INDEX('[14]Transaction Fee Pricing'!$B$2:$F$78,129,MATCH('TCO per country'!$C24,'[14]Transaction Fee Pricing'!$2:$2,0)+3),
    INDEX('[14]Transaction Fee Pricing'!$B$2:$F$78,133,MATCH('TCO per country'!$C24,'[14]Transaction Fee Pricing'!$2:$2,0)+3),
    INDEX('[14]Transaction Fee Pricing'!$B$2:$F$78,134,MATCH('TCO per country'!$C24,'[14]Transaction Fee Pricing'!$2:$2,0)+3),
    INDEX('[14]Transaction Fee Pricing'!$B$2:$F$78,135,MATCH('TCO per country'!$C24,'[14]Transaction Fee Pricing'!$2:$2,0)+3),
    INDEX('[14]Transaction Fee Pricing'!$B$2:$F$78,136,MATCH('TCO per country'!$C24,'[14]Transaction Fee Pricing'!$2:$2,0)+3),
    INDEX('[14]Transaction Fee Pricing'!$B$2:$F$78,137,MATCH('TCO per country'!$C24,'[14]Transaction Fee Pricing'!$2:$2,0)+3),
    INDEX('[14]Transaction Fee Pricing'!$B$2:$F$78,138,MATCH('TCO per country'!$C24,'[14]Transaction Fee Pricing'!$2:$2,0)+3),
    INDEX('[14]Transaction Fee Pricing'!$B$2:$F$78,139,MATCH('TCO per country'!$C24,'[14]Transaction Fee Pricing'!$2:$2,0)+3)
)</f>
        <v>#N/A</v>
      </c>
      <c r="N24" s="156" t="e" cm="1">
        <f t="array" ref="N24">INDEX('[14]Transaction Fee Pricing'!$B$2:$F$78,150,MATCH('TCO per country'!$C24,'[14]Transaction Fee Pricing'!$2:$2,0)+3)</f>
        <v>#N/A</v>
      </c>
      <c r="O24" s="156" t="e" cm="1">
        <f t="array" ref="O24">INDEX('[14]Transaction Fee Pricing'!$B$2:$F$78,163,MATCH('TCO per country'!$C24,'[14]Transaction Fee Pricing'!$2:$2,0)+3)</f>
        <v>#N/A</v>
      </c>
      <c r="Q24" s="156" t="e">
        <f t="shared" si="0"/>
        <v>#N/A</v>
      </c>
      <c r="S24" s="154"/>
      <c r="T24" s="156" t="e" cm="1">
        <f t="array" ref="T24">INDEX('[14]Transaction Fee Pricing'!$B$2:$F$78,181,MATCH('TCO per country'!$C24,'[14]Transaction Fee Pricing'!$2:$2,0)+3)</f>
        <v>#N/A</v>
      </c>
    </row>
    <row r="25" spans="3:20" ht="14.85" customHeight="1">
      <c r="C25" s="155" t="s">
        <v>218</v>
      </c>
      <c r="D25" s="156" t="e" cm="1">
        <f t="array" ref="D25">INDEX('[14]Transaction Fee Pricing'!$B$2:$F$78,69,MATCH('TCO per country'!$C25,'[14]Transaction Fee Pricing'!$2:$2,0)+3)</f>
        <v>#N/A</v>
      </c>
      <c r="E25" s="156" t="e" cm="1">
        <f t="array" ref="E25">INDEX('[14]Transaction Fee Pricing'!$B$2:$F$78,82,MATCH('TCO per country'!$C25,'[14]Transaction Fee Pricing'!$2:$2,0)+3)</f>
        <v>#N/A</v>
      </c>
      <c r="F25" s="156" t="e" cm="1">
        <f t="array" ref="F25">INDEX('[14]Transaction Fee Pricing'!$B$2:$F$78,95,MATCH('TCO per country'!$C25,'[14]Transaction Fee Pricing'!$2:$2,0)+3)</f>
        <v>#N/A</v>
      </c>
      <c r="G25" s="156" t="e" cm="1">
        <f t="array" ref="G25">INDEX('[14]Transaction Fee Pricing'!$B$2:$F$78,111,MATCH('TCO per country'!$C25,'[14]Transaction Fee Pricing'!$2:$2,0)+3)</f>
        <v>#N/A</v>
      </c>
      <c r="H25" s="156" t="e" cm="1">
        <f t="array" ref="H25">INDEX('[14]Transaction Fee Pricing'!$B$2:$F$78,126,MATCH('TCO per country'!$C25,'[14]Transaction Fee Pricing'!$2:$2,0)+3)</f>
        <v>#N/A</v>
      </c>
      <c r="I25" s="156" t="e">
        <f t="shared" si="1"/>
        <v>#N/A</v>
      </c>
      <c r="J25" s="156" t="e" cm="1">
        <f t="array" ref="J25">INDEX('[14]Transaction Fee Pricing'!$B$2:$F$78,130,MATCH('TCO per country'!$C25,'[14]Transaction Fee Pricing'!$2:$2,0)+3)</f>
        <v>#N/A</v>
      </c>
      <c r="K25" s="156" t="e" cm="1">
        <f t="array" ref="K25">INDEX('[14]Transaction Fee Pricing'!$B$2:$F$78,131,MATCH('TCO per country'!$C25,'[14]Transaction Fee Pricing'!$2:$2,0)+3)</f>
        <v>#N/A</v>
      </c>
      <c r="L25" s="156" t="e" cm="1">
        <f t="array" ref="L25">INDEX('[14]Transaction Fee Pricing'!$B$2:$F$78,132,MATCH('TCO per country'!$C25,'[14]Transaction Fee Pricing'!$2:$2,0)+3)</f>
        <v>#N/A</v>
      </c>
      <c r="M25" s="157" t="e">
        <f>SUM(
    INDEX('[14]Transaction Fee Pricing'!$B$2:$F$78,129,MATCH('TCO per country'!$C25,'[14]Transaction Fee Pricing'!$2:$2,0)+3),
    INDEX('[14]Transaction Fee Pricing'!$B$2:$F$78,133,MATCH('TCO per country'!$C25,'[14]Transaction Fee Pricing'!$2:$2,0)+3),
    INDEX('[14]Transaction Fee Pricing'!$B$2:$F$78,134,MATCH('TCO per country'!$C25,'[14]Transaction Fee Pricing'!$2:$2,0)+3),
    INDEX('[14]Transaction Fee Pricing'!$B$2:$F$78,135,MATCH('TCO per country'!$C25,'[14]Transaction Fee Pricing'!$2:$2,0)+3),
    INDEX('[14]Transaction Fee Pricing'!$B$2:$F$78,136,MATCH('TCO per country'!$C25,'[14]Transaction Fee Pricing'!$2:$2,0)+3),
    INDEX('[14]Transaction Fee Pricing'!$B$2:$F$78,137,MATCH('TCO per country'!$C25,'[14]Transaction Fee Pricing'!$2:$2,0)+3),
    INDEX('[14]Transaction Fee Pricing'!$B$2:$F$78,138,MATCH('TCO per country'!$C25,'[14]Transaction Fee Pricing'!$2:$2,0)+3),
    INDEX('[14]Transaction Fee Pricing'!$B$2:$F$78,139,MATCH('TCO per country'!$C25,'[14]Transaction Fee Pricing'!$2:$2,0)+3)
)</f>
        <v>#N/A</v>
      </c>
      <c r="N25" s="156" t="e" cm="1">
        <f t="array" ref="N25">INDEX('[14]Transaction Fee Pricing'!$B$2:$F$78,150,MATCH('TCO per country'!$C25,'[14]Transaction Fee Pricing'!$2:$2,0)+3)</f>
        <v>#N/A</v>
      </c>
      <c r="O25" s="156" t="e" cm="1">
        <f t="array" ref="O25">INDEX('[14]Transaction Fee Pricing'!$B$2:$F$78,163,MATCH('TCO per country'!$C25,'[14]Transaction Fee Pricing'!$2:$2,0)+3)</f>
        <v>#N/A</v>
      </c>
      <c r="Q25" s="156" t="e">
        <f t="shared" si="0"/>
        <v>#N/A</v>
      </c>
      <c r="S25" s="154"/>
      <c r="T25" s="156" t="e" cm="1">
        <f t="array" ref="T25">INDEX('[14]Transaction Fee Pricing'!$B$2:$F$78,181,MATCH('TCO per country'!$C25,'[14]Transaction Fee Pricing'!$2:$2,0)+3)</f>
        <v>#N/A</v>
      </c>
    </row>
    <row r="26" spans="3:20" ht="14.85" customHeight="1">
      <c r="C26" s="155" t="s">
        <v>219</v>
      </c>
      <c r="D26" s="156" t="e" cm="1">
        <f t="array" ref="D26">INDEX('[14]Transaction Fee Pricing'!$B$2:$F$78,69,MATCH('TCO per country'!$C26,'[14]Transaction Fee Pricing'!$2:$2,0)+3)</f>
        <v>#N/A</v>
      </c>
      <c r="E26" s="156" t="e" cm="1">
        <f t="array" ref="E26">INDEX('[14]Transaction Fee Pricing'!$B$2:$F$78,82,MATCH('TCO per country'!$C26,'[14]Transaction Fee Pricing'!$2:$2,0)+3)</f>
        <v>#N/A</v>
      </c>
      <c r="F26" s="156" t="e" cm="1">
        <f t="array" ref="F26">INDEX('[14]Transaction Fee Pricing'!$B$2:$F$78,95,MATCH('TCO per country'!$C26,'[14]Transaction Fee Pricing'!$2:$2,0)+3)</f>
        <v>#N/A</v>
      </c>
      <c r="G26" s="156" t="e" cm="1">
        <f t="array" ref="G26">INDEX('[14]Transaction Fee Pricing'!$B$2:$F$78,111,MATCH('TCO per country'!$C26,'[14]Transaction Fee Pricing'!$2:$2,0)+3)</f>
        <v>#N/A</v>
      </c>
      <c r="H26" s="156" t="e" cm="1">
        <f t="array" ref="H26">INDEX('[14]Transaction Fee Pricing'!$B$2:$F$78,126,MATCH('TCO per country'!$C26,'[14]Transaction Fee Pricing'!$2:$2,0)+3)</f>
        <v>#N/A</v>
      </c>
      <c r="I26" s="156" t="e">
        <f t="shared" si="1"/>
        <v>#N/A</v>
      </c>
      <c r="J26" s="156" t="e" cm="1">
        <f t="array" ref="J26">INDEX('[14]Transaction Fee Pricing'!$B$2:$F$78,130,MATCH('TCO per country'!$C26,'[14]Transaction Fee Pricing'!$2:$2,0)+3)</f>
        <v>#N/A</v>
      </c>
      <c r="K26" s="156" t="e" cm="1">
        <f t="array" ref="K26">INDEX('[14]Transaction Fee Pricing'!$B$2:$F$78,131,MATCH('TCO per country'!$C26,'[14]Transaction Fee Pricing'!$2:$2,0)+3)</f>
        <v>#N/A</v>
      </c>
      <c r="L26" s="156" t="e" cm="1">
        <f t="array" ref="L26">INDEX('[14]Transaction Fee Pricing'!$B$2:$F$78,132,MATCH('TCO per country'!$C26,'[14]Transaction Fee Pricing'!$2:$2,0)+3)</f>
        <v>#N/A</v>
      </c>
      <c r="M26" s="157" t="e">
        <f>SUM(
    INDEX('[14]Transaction Fee Pricing'!$B$2:$F$78,129,MATCH('TCO per country'!$C26,'[14]Transaction Fee Pricing'!$2:$2,0)+3),
    INDEX('[14]Transaction Fee Pricing'!$B$2:$F$78,133,MATCH('TCO per country'!$C26,'[14]Transaction Fee Pricing'!$2:$2,0)+3),
    INDEX('[14]Transaction Fee Pricing'!$B$2:$F$78,134,MATCH('TCO per country'!$C26,'[14]Transaction Fee Pricing'!$2:$2,0)+3),
    INDEX('[14]Transaction Fee Pricing'!$B$2:$F$78,135,MATCH('TCO per country'!$C26,'[14]Transaction Fee Pricing'!$2:$2,0)+3),
    INDEX('[14]Transaction Fee Pricing'!$B$2:$F$78,136,MATCH('TCO per country'!$C26,'[14]Transaction Fee Pricing'!$2:$2,0)+3),
    INDEX('[14]Transaction Fee Pricing'!$B$2:$F$78,137,MATCH('TCO per country'!$C26,'[14]Transaction Fee Pricing'!$2:$2,0)+3),
    INDEX('[14]Transaction Fee Pricing'!$B$2:$F$78,138,MATCH('TCO per country'!$C26,'[14]Transaction Fee Pricing'!$2:$2,0)+3),
    INDEX('[14]Transaction Fee Pricing'!$B$2:$F$78,139,MATCH('TCO per country'!$C26,'[14]Transaction Fee Pricing'!$2:$2,0)+3)
)</f>
        <v>#N/A</v>
      </c>
      <c r="N26" s="156" t="e" cm="1">
        <f t="array" ref="N26">INDEX('[14]Transaction Fee Pricing'!$B$2:$F$78,150,MATCH('TCO per country'!$C26,'[14]Transaction Fee Pricing'!$2:$2,0)+3)</f>
        <v>#N/A</v>
      </c>
      <c r="O26" s="156" t="e" cm="1">
        <f t="array" ref="O26">INDEX('[14]Transaction Fee Pricing'!$B$2:$F$78,163,MATCH('TCO per country'!$C26,'[14]Transaction Fee Pricing'!$2:$2,0)+3)</f>
        <v>#N/A</v>
      </c>
      <c r="Q26" s="156" t="e">
        <f t="shared" si="0"/>
        <v>#N/A</v>
      </c>
      <c r="S26" s="154"/>
      <c r="T26" s="156" t="e" cm="1">
        <f t="array" ref="T26">INDEX('[14]Transaction Fee Pricing'!$B$2:$F$78,181,MATCH('TCO per country'!$C26,'[14]Transaction Fee Pricing'!$2:$2,0)+3)</f>
        <v>#N/A</v>
      </c>
    </row>
    <row r="27" spans="3:20" ht="14.85" customHeight="1">
      <c r="C27" s="155" t="s">
        <v>220</v>
      </c>
      <c r="D27" s="156" t="e" cm="1">
        <f t="array" ref="D27">INDEX('[14]Transaction Fee Pricing'!$B$2:$F$78,69,MATCH('TCO per country'!$C27,'[14]Transaction Fee Pricing'!$2:$2,0)+3)</f>
        <v>#N/A</v>
      </c>
      <c r="E27" s="156" t="e" cm="1">
        <f t="array" ref="E27">INDEX('[14]Transaction Fee Pricing'!$B$2:$F$78,82,MATCH('TCO per country'!$C27,'[14]Transaction Fee Pricing'!$2:$2,0)+3)</f>
        <v>#N/A</v>
      </c>
      <c r="F27" s="156" t="e" cm="1">
        <f t="array" ref="F27">INDEX('[14]Transaction Fee Pricing'!$B$2:$F$78,95,MATCH('TCO per country'!$C27,'[14]Transaction Fee Pricing'!$2:$2,0)+3)</f>
        <v>#N/A</v>
      </c>
      <c r="G27" s="156" t="e" cm="1">
        <f t="array" ref="G27">INDEX('[14]Transaction Fee Pricing'!$B$2:$F$78,111,MATCH('TCO per country'!$C27,'[14]Transaction Fee Pricing'!$2:$2,0)+3)</f>
        <v>#N/A</v>
      </c>
      <c r="H27" s="156" t="e" cm="1">
        <f t="array" ref="H27">INDEX('[14]Transaction Fee Pricing'!$B$2:$F$78,126,MATCH('TCO per country'!$C27,'[14]Transaction Fee Pricing'!$2:$2,0)+3)</f>
        <v>#N/A</v>
      </c>
      <c r="I27" s="156" t="e">
        <f t="shared" si="1"/>
        <v>#N/A</v>
      </c>
      <c r="J27" s="156" t="e" cm="1">
        <f t="array" ref="J27">INDEX('[14]Transaction Fee Pricing'!$B$2:$F$78,130,MATCH('TCO per country'!$C27,'[14]Transaction Fee Pricing'!$2:$2,0)+3)</f>
        <v>#N/A</v>
      </c>
      <c r="K27" s="156" t="e" cm="1">
        <f t="array" ref="K27">INDEX('[14]Transaction Fee Pricing'!$B$2:$F$78,131,MATCH('TCO per country'!$C27,'[14]Transaction Fee Pricing'!$2:$2,0)+3)</f>
        <v>#N/A</v>
      </c>
      <c r="L27" s="156" t="e" cm="1">
        <f t="array" ref="L27">INDEX('[14]Transaction Fee Pricing'!$B$2:$F$78,132,MATCH('TCO per country'!$C27,'[14]Transaction Fee Pricing'!$2:$2,0)+3)</f>
        <v>#N/A</v>
      </c>
      <c r="M27" s="157" t="e">
        <f>SUM(
    INDEX('[14]Transaction Fee Pricing'!$B$2:$F$78,129,MATCH('TCO per country'!$C27,'[14]Transaction Fee Pricing'!$2:$2,0)+3),
    INDEX('[14]Transaction Fee Pricing'!$B$2:$F$78,133,MATCH('TCO per country'!$C27,'[14]Transaction Fee Pricing'!$2:$2,0)+3),
    INDEX('[14]Transaction Fee Pricing'!$B$2:$F$78,134,MATCH('TCO per country'!$C27,'[14]Transaction Fee Pricing'!$2:$2,0)+3),
    INDEX('[14]Transaction Fee Pricing'!$B$2:$F$78,135,MATCH('TCO per country'!$C27,'[14]Transaction Fee Pricing'!$2:$2,0)+3),
    INDEX('[14]Transaction Fee Pricing'!$B$2:$F$78,136,MATCH('TCO per country'!$C27,'[14]Transaction Fee Pricing'!$2:$2,0)+3),
    INDEX('[14]Transaction Fee Pricing'!$B$2:$F$78,137,MATCH('TCO per country'!$C27,'[14]Transaction Fee Pricing'!$2:$2,0)+3),
    INDEX('[14]Transaction Fee Pricing'!$B$2:$F$78,138,MATCH('TCO per country'!$C27,'[14]Transaction Fee Pricing'!$2:$2,0)+3),
    INDEX('[14]Transaction Fee Pricing'!$B$2:$F$78,139,MATCH('TCO per country'!$C27,'[14]Transaction Fee Pricing'!$2:$2,0)+3)
)</f>
        <v>#N/A</v>
      </c>
      <c r="N27" s="156" t="e" cm="1">
        <f t="array" ref="N27">INDEX('[14]Transaction Fee Pricing'!$B$2:$F$78,150,MATCH('TCO per country'!$C27,'[14]Transaction Fee Pricing'!$2:$2,0)+3)</f>
        <v>#N/A</v>
      </c>
      <c r="O27" s="156" t="e" cm="1">
        <f t="array" ref="O27">INDEX('[14]Transaction Fee Pricing'!$B$2:$F$78,163,MATCH('TCO per country'!$C27,'[14]Transaction Fee Pricing'!$2:$2,0)+3)</f>
        <v>#N/A</v>
      </c>
      <c r="Q27" s="156" t="e">
        <f t="shared" si="0"/>
        <v>#N/A</v>
      </c>
      <c r="S27" s="154"/>
      <c r="T27" s="156" t="e" cm="1">
        <f t="array" ref="T27">INDEX('[14]Transaction Fee Pricing'!$B$2:$F$78,181,MATCH('TCO per country'!$C27,'[14]Transaction Fee Pricing'!$2:$2,0)+3)</f>
        <v>#N/A</v>
      </c>
    </row>
    <row r="28" spans="3:20" ht="14.85" customHeight="1">
      <c r="C28" s="155" t="s">
        <v>221</v>
      </c>
      <c r="D28" s="156" t="e" cm="1">
        <f t="array" ref="D28">INDEX('[14]Transaction Fee Pricing'!$B$2:$F$78,69,MATCH('TCO per country'!$C28,'[14]Transaction Fee Pricing'!$2:$2,0)+3)</f>
        <v>#N/A</v>
      </c>
      <c r="E28" s="156" t="e" cm="1">
        <f t="array" ref="E28">INDEX('[14]Transaction Fee Pricing'!$B$2:$F$78,82,MATCH('TCO per country'!$C28,'[14]Transaction Fee Pricing'!$2:$2,0)+3)</f>
        <v>#N/A</v>
      </c>
      <c r="F28" s="156" t="e" cm="1">
        <f t="array" ref="F28">INDEX('[14]Transaction Fee Pricing'!$B$2:$F$78,95,MATCH('TCO per country'!$C28,'[14]Transaction Fee Pricing'!$2:$2,0)+3)</f>
        <v>#N/A</v>
      </c>
      <c r="G28" s="156" t="e" cm="1">
        <f t="array" ref="G28">INDEX('[14]Transaction Fee Pricing'!$B$2:$F$78,111,MATCH('TCO per country'!$C28,'[14]Transaction Fee Pricing'!$2:$2,0)+3)</f>
        <v>#N/A</v>
      </c>
      <c r="H28" s="156" t="e" cm="1">
        <f t="array" ref="H28">INDEX('[14]Transaction Fee Pricing'!$B$2:$F$78,126,MATCH('TCO per country'!$C28,'[14]Transaction Fee Pricing'!$2:$2,0)+3)</f>
        <v>#N/A</v>
      </c>
      <c r="I28" s="156" t="e">
        <f t="shared" si="1"/>
        <v>#N/A</v>
      </c>
      <c r="J28" s="156" t="e" cm="1">
        <f t="array" ref="J28">INDEX('[14]Transaction Fee Pricing'!$B$2:$F$78,130,MATCH('TCO per country'!$C28,'[14]Transaction Fee Pricing'!$2:$2,0)+3)</f>
        <v>#N/A</v>
      </c>
      <c r="K28" s="156" t="e" cm="1">
        <f t="array" ref="K28">INDEX('[14]Transaction Fee Pricing'!$B$2:$F$78,131,MATCH('TCO per country'!$C28,'[14]Transaction Fee Pricing'!$2:$2,0)+3)</f>
        <v>#N/A</v>
      </c>
      <c r="L28" s="156" t="e" cm="1">
        <f t="array" ref="L28">INDEX('[14]Transaction Fee Pricing'!$B$2:$F$78,132,MATCH('TCO per country'!$C28,'[14]Transaction Fee Pricing'!$2:$2,0)+3)</f>
        <v>#N/A</v>
      </c>
      <c r="M28" s="157" t="e">
        <f>SUM(
    INDEX('[14]Transaction Fee Pricing'!$B$2:$F$78,129,MATCH('TCO per country'!$C28,'[14]Transaction Fee Pricing'!$2:$2,0)+3),
    INDEX('[14]Transaction Fee Pricing'!$B$2:$F$78,133,MATCH('TCO per country'!$C28,'[14]Transaction Fee Pricing'!$2:$2,0)+3),
    INDEX('[14]Transaction Fee Pricing'!$B$2:$F$78,134,MATCH('TCO per country'!$C28,'[14]Transaction Fee Pricing'!$2:$2,0)+3),
    INDEX('[14]Transaction Fee Pricing'!$B$2:$F$78,135,MATCH('TCO per country'!$C28,'[14]Transaction Fee Pricing'!$2:$2,0)+3),
    INDEX('[14]Transaction Fee Pricing'!$B$2:$F$78,136,MATCH('TCO per country'!$C28,'[14]Transaction Fee Pricing'!$2:$2,0)+3),
    INDEX('[14]Transaction Fee Pricing'!$B$2:$F$78,137,MATCH('TCO per country'!$C28,'[14]Transaction Fee Pricing'!$2:$2,0)+3),
    INDEX('[14]Transaction Fee Pricing'!$B$2:$F$78,138,MATCH('TCO per country'!$C28,'[14]Transaction Fee Pricing'!$2:$2,0)+3),
    INDEX('[14]Transaction Fee Pricing'!$B$2:$F$78,139,MATCH('TCO per country'!$C28,'[14]Transaction Fee Pricing'!$2:$2,0)+3)
)</f>
        <v>#N/A</v>
      </c>
      <c r="N28" s="156" t="e" cm="1">
        <f t="array" ref="N28">INDEX('[14]Transaction Fee Pricing'!$B$2:$F$78,150,MATCH('TCO per country'!$C28,'[14]Transaction Fee Pricing'!$2:$2,0)+3)</f>
        <v>#N/A</v>
      </c>
      <c r="O28" s="156" t="e" cm="1">
        <f t="array" ref="O28">INDEX('[14]Transaction Fee Pricing'!$B$2:$F$78,163,MATCH('TCO per country'!$C28,'[14]Transaction Fee Pricing'!$2:$2,0)+3)</f>
        <v>#N/A</v>
      </c>
      <c r="Q28" s="156" t="e">
        <f t="shared" si="0"/>
        <v>#N/A</v>
      </c>
      <c r="S28" s="154"/>
      <c r="T28" s="156" t="e" cm="1">
        <f t="array" ref="T28">INDEX('[14]Transaction Fee Pricing'!$B$2:$F$78,181,MATCH('TCO per country'!$C28,'[14]Transaction Fee Pricing'!$2:$2,0)+3)</f>
        <v>#N/A</v>
      </c>
    </row>
    <row r="29" spans="3:20" ht="14.85" customHeight="1">
      <c r="C29" s="155" t="s">
        <v>222</v>
      </c>
      <c r="D29" s="156" t="e" cm="1">
        <f t="array" ref="D29">INDEX('[14]Transaction Fee Pricing'!$B$2:$F$78,69,MATCH('TCO per country'!$C29,'[14]Transaction Fee Pricing'!$2:$2,0)+3)</f>
        <v>#N/A</v>
      </c>
      <c r="E29" s="156" t="e" cm="1">
        <f t="array" ref="E29">INDEX('[14]Transaction Fee Pricing'!$B$2:$F$78,82,MATCH('TCO per country'!$C29,'[14]Transaction Fee Pricing'!$2:$2,0)+3)</f>
        <v>#N/A</v>
      </c>
      <c r="F29" s="156" t="e" cm="1">
        <f t="array" ref="F29">INDEX('[14]Transaction Fee Pricing'!$B$2:$F$78,95,MATCH('TCO per country'!$C29,'[14]Transaction Fee Pricing'!$2:$2,0)+3)</f>
        <v>#N/A</v>
      </c>
      <c r="G29" s="156" t="e" cm="1">
        <f t="array" ref="G29">INDEX('[14]Transaction Fee Pricing'!$B$2:$F$78,111,MATCH('TCO per country'!$C29,'[14]Transaction Fee Pricing'!$2:$2,0)+3)</f>
        <v>#N/A</v>
      </c>
      <c r="H29" s="156" t="e" cm="1">
        <f t="array" ref="H29">INDEX('[14]Transaction Fee Pricing'!$B$2:$F$78,126,MATCH('TCO per country'!$C29,'[14]Transaction Fee Pricing'!$2:$2,0)+3)</f>
        <v>#N/A</v>
      </c>
      <c r="I29" s="156" t="e">
        <f t="shared" si="1"/>
        <v>#N/A</v>
      </c>
      <c r="J29" s="156" t="e" cm="1">
        <f t="array" ref="J29">INDEX('[14]Transaction Fee Pricing'!$B$2:$F$78,130,MATCH('TCO per country'!$C29,'[14]Transaction Fee Pricing'!$2:$2,0)+3)</f>
        <v>#N/A</v>
      </c>
      <c r="K29" s="156" t="e" cm="1">
        <f t="array" ref="K29">INDEX('[14]Transaction Fee Pricing'!$B$2:$F$78,131,MATCH('TCO per country'!$C29,'[14]Transaction Fee Pricing'!$2:$2,0)+3)</f>
        <v>#N/A</v>
      </c>
      <c r="L29" s="156" t="e" cm="1">
        <f t="array" ref="L29">INDEX('[14]Transaction Fee Pricing'!$B$2:$F$78,132,MATCH('TCO per country'!$C29,'[14]Transaction Fee Pricing'!$2:$2,0)+3)</f>
        <v>#N/A</v>
      </c>
      <c r="M29" s="157" t="e">
        <f>SUM(
    INDEX('[14]Transaction Fee Pricing'!$B$2:$F$78,129,MATCH('TCO per country'!$C29,'[14]Transaction Fee Pricing'!$2:$2,0)+3),
    INDEX('[14]Transaction Fee Pricing'!$B$2:$F$78,133,MATCH('TCO per country'!$C29,'[14]Transaction Fee Pricing'!$2:$2,0)+3),
    INDEX('[14]Transaction Fee Pricing'!$B$2:$F$78,134,MATCH('TCO per country'!$C29,'[14]Transaction Fee Pricing'!$2:$2,0)+3),
    INDEX('[14]Transaction Fee Pricing'!$B$2:$F$78,135,MATCH('TCO per country'!$C29,'[14]Transaction Fee Pricing'!$2:$2,0)+3),
    INDEX('[14]Transaction Fee Pricing'!$B$2:$F$78,136,MATCH('TCO per country'!$C29,'[14]Transaction Fee Pricing'!$2:$2,0)+3),
    INDEX('[14]Transaction Fee Pricing'!$B$2:$F$78,137,MATCH('TCO per country'!$C29,'[14]Transaction Fee Pricing'!$2:$2,0)+3),
    INDEX('[14]Transaction Fee Pricing'!$B$2:$F$78,138,MATCH('TCO per country'!$C29,'[14]Transaction Fee Pricing'!$2:$2,0)+3),
    INDEX('[14]Transaction Fee Pricing'!$B$2:$F$78,139,MATCH('TCO per country'!$C29,'[14]Transaction Fee Pricing'!$2:$2,0)+3)
)</f>
        <v>#N/A</v>
      </c>
      <c r="N29" s="156" t="e" cm="1">
        <f t="array" ref="N29">INDEX('[14]Transaction Fee Pricing'!$B$2:$F$78,150,MATCH('TCO per country'!$C29,'[14]Transaction Fee Pricing'!$2:$2,0)+3)</f>
        <v>#N/A</v>
      </c>
      <c r="O29" s="156" t="e" cm="1">
        <f t="array" ref="O29">INDEX('[14]Transaction Fee Pricing'!$B$2:$F$78,163,MATCH('TCO per country'!$C29,'[14]Transaction Fee Pricing'!$2:$2,0)+3)</f>
        <v>#N/A</v>
      </c>
      <c r="Q29" s="156" t="e">
        <f t="shared" si="0"/>
        <v>#N/A</v>
      </c>
      <c r="S29" s="154"/>
      <c r="T29" s="156" t="e" cm="1">
        <f t="array" ref="T29">INDEX('[14]Transaction Fee Pricing'!$B$2:$F$78,181,MATCH('TCO per country'!$C29,'[14]Transaction Fee Pricing'!$2:$2,0)+3)</f>
        <v>#N/A</v>
      </c>
    </row>
    <row r="30" spans="3:20" ht="14.85" customHeight="1">
      <c r="C30" s="155" t="s">
        <v>223</v>
      </c>
      <c r="D30" s="156" t="e" cm="1">
        <f t="array" ref="D30">INDEX('[14]Transaction Fee Pricing'!$B$2:$F$78,69,MATCH('TCO per country'!$C30,'[14]Transaction Fee Pricing'!$2:$2,0)+3)</f>
        <v>#N/A</v>
      </c>
      <c r="E30" s="156" t="e" cm="1">
        <f t="array" ref="E30">INDEX('[14]Transaction Fee Pricing'!$B$2:$F$78,82,MATCH('TCO per country'!$C30,'[14]Transaction Fee Pricing'!$2:$2,0)+3)</f>
        <v>#N/A</v>
      </c>
      <c r="F30" s="156" t="e" cm="1">
        <f t="array" ref="F30">INDEX('[14]Transaction Fee Pricing'!$B$2:$F$78,95,MATCH('TCO per country'!$C30,'[14]Transaction Fee Pricing'!$2:$2,0)+3)</f>
        <v>#N/A</v>
      </c>
      <c r="G30" s="156" t="e" cm="1">
        <f t="array" ref="G30">INDEX('[14]Transaction Fee Pricing'!$B$2:$F$78,111,MATCH('TCO per country'!$C30,'[14]Transaction Fee Pricing'!$2:$2,0)+3)</f>
        <v>#N/A</v>
      </c>
      <c r="H30" s="156" t="e" cm="1">
        <f t="array" ref="H30">INDEX('[14]Transaction Fee Pricing'!$B$2:$F$78,126,MATCH('TCO per country'!$C30,'[14]Transaction Fee Pricing'!$2:$2,0)+3)</f>
        <v>#N/A</v>
      </c>
      <c r="I30" s="156" t="e">
        <f t="shared" si="1"/>
        <v>#N/A</v>
      </c>
      <c r="J30" s="156" t="e" cm="1">
        <f t="array" ref="J30">INDEX('[14]Transaction Fee Pricing'!$B$2:$F$78,130,MATCH('TCO per country'!$C30,'[14]Transaction Fee Pricing'!$2:$2,0)+3)</f>
        <v>#N/A</v>
      </c>
      <c r="K30" s="156" t="e" cm="1">
        <f t="array" ref="K30">INDEX('[14]Transaction Fee Pricing'!$B$2:$F$78,131,MATCH('TCO per country'!$C30,'[14]Transaction Fee Pricing'!$2:$2,0)+3)</f>
        <v>#N/A</v>
      </c>
      <c r="L30" s="156" t="e" cm="1">
        <f t="array" ref="L30">INDEX('[14]Transaction Fee Pricing'!$B$2:$F$78,132,MATCH('TCO per country'!$C30,'[14]Transaction Fee Pricing'!$2:$2,0)+3)</f>
        <v>#N/A</v>
      </c>
      <c r="M30" s="157" t="e">
        <f>SUM(
    INDEX('[14]Transaction Fee Pricing'!$B$2:$F$78,129,MATCH('TCO per country'!$C30,'[14]Transaction Fee Pricing'!$2:$2,0)+3),
    INDEX('[14]Transaction Fee Pricing'!$B$2:$F$78,133,MATCH('TCO per country'!$C30,'[14]Transaction Fee Pricing'!$2:$2,0)+3),
    INDEX('[14]Transaction Fee Pricing'!$B$2:$F$78,134,MATCH('TCO per country'!$C30,'[14]Transaction Fee Pricing'!$2:$2,0)+3),
    INDEX('[14]Transaction Fee Pricing'!$B$2:$F$78,135,MATCH('TCO per country'!$C30,'[14]Transaction Fee Pricing'!$2:$2,0)+3),
    INDEX('[14]Transaction Fee Pricing'!$B$2:$F$78,136,MATCH('TCO per country'!$C30,'[14]Transaction Fee Pricing'!$2:$2,0)+3),
    INDEX('[14]Transaction Fee Pricing'!$B$2:$F$78,137,MATCH('TCO per country'!$C30,'[14]Transaction Fee Pricing'!$2:$2,0)+3),
    INDEX('[14]Transaction Fee Pricing'!$B$2:$F$78,138,MATCH('TCO per country'!$C30,'[14]Transaction Fee Pricing'!$2:$2,0)+3),
    INDEX('[14]Transaction Fee Pricing'!$B$2:$F$78,139,MATCH('TCO per country'!$C30,'[14]Transaction Fee Pricing'!$2:$2,0)+3)
)</f>
        <v>#N/A</v>
      </c>
      <c r="N30" s="156" t="e" cm="1">
        <f t="array" ref="N30">INDEX('[14]Transaction Fee Pricing'!$B$2:$F$78,150,MATCH('TCO per country'!$C30,'[14]Transaction Fee Pricing'!$2:$2,0)+3)</f>
        <v>#N/A</v>
      </c>
      <c r="O30" s="156" t="e" cm="1">
        <f t="array" ref="O30">INDEX('[14]Transaction Fee Pricing'!$B$2:$F$78,163,MATCH('TCO per country'!$C30,'[14]Transaction Fee Pricing'!$2:$2,0)+3)</f>
        <v>#N/A</v>
      </c>
      <c r="Q30" s="156" t="e">
        <f t="shared" si="0"/>
        <v>#N/A</v>
      </c>
      <c r="S30" s="154"/>
      <c r="T30" s="156" t="e" cm="1">
        <f t="array" ref="T30">INDEX('[14]Transaction Fee Pricing'!$B$2:$F$78,181,MATCH('TCO per country'!$C30,'[14]Transaction Fee Pricing'!$2:$2,0)+3)</f>
        <v>#N/A</v>
      </c>
    </row>
    <row r="31" spans="3:20" ht="14.85" customHeight="1">
      <c r="C31" s="155" t="s">
        <v>224</v>
      </c>
      <c r="D31" s="156" t="e" cm="1">
        <f t="array" ref="D31">INDEX('[14]Transaction Fee Pricing'!$B$2:$F$78,69,MATCH('TCO per country'!$C31,'[14]Transaction Fee Pricing'!$2:$2,0)+3)</f>
        <v>#N/A</v>
      </c>
      <c r="E31" s="156" t="e" cm="1">
        <f t="array" ref="E31">INDEX('[14]Transaction Fee Pricing'!$B$2:$F$78,82,MATCH('TCO per country'!$C31,'[14]Transaction Fee Pricing'!$2:$2,0)+3)</f>
        <v>#N/A</v>
      </c>
      <c r="F31" s="156" t="e" cm="1">
        <f t="array" ref="F31">INDEX('[14]Transaction Fee Pricing'!$B$2:$F$78,95,MATCH('TCO per country'!$C31,'[14]Transaction Fee Pricing'!$2:$2,0)+3)</f>
        <v>#N/A</v>
      </c>
      <c r="G31" s="156" t="e" cm="1">
        <f t="array" ref="G31">INDEX('[14]Transaction Fee Pricing'!$B$2:$F$78,111,MATCH('TCO per country'!$C31,'[14]Transaction Fee Pricing'!$2:$2,0)+3)</f>
        <v>#N/A</v>
      </c>
      <c r="H31" s="156" t="e" cm="1">
        <f t="array" ref="H31">INDEX('[14]Transaction Fee Pricing'!$B$2:$F$78,126,MATCH('TCO per country'!$C31,'[14]Transaction Fee Pricing'!$2:$2,0)+3)</f>
        <v>#N/A</v>
      </c>
      <c r="I31" s="156" t="e">
        <f t="shared" si="1"/>
        <v>#N/A</v>
      </c>
      <c r="J31" s="156" t="e" cm="1">
        <f t="array" ref="J31">INDEX('[14]Transaction Fee Pricing'!$B$2:$F$78,130,MATCH('TCO per country'!$C31,'[14]Transaction Fee Pricing'!$2:$2,0)+3)</f>
        <v>#N/A</v>
      </c>
      <c r="K31" s="156" t="e" cm="1">
        <f t="array" ref="K31">INDEX('[14]Transaction Fee Pricing'!$B$2:$F$78,131,MATCH('TCO per country'!$C31,'[14]Transaction Fee Pricing'!$2:$2,0)+3)</f>
        <v>#N/A</v>
      </c>
      <c r="L31" s="156" t="e" cm="1">
        <f t="array" ref="L31">INDEX('[14]Transaction Fee Pricing'!$B$2:$F$78,132,MATCH('TCO per country'!$C31,'[14]Transaction Fee Pricing'!$2:$2,0)+3)</f>
        <v>#N/A</v>
      </c>
      <c r="M31" s="157" t="e">
        <f>SUM(
    INDEX('[14]Transaction Fee Pricing'!$B$2:$F$78,129,MATCH('TCO per country'!$C31,'[14]Transaction Fee Pricing'!$2:$2,0)+3),
    INDEX('[14]Transaction Fee Pricing'!$B$2:$F$78,133,MATCH('TCO per country'!$C31,'[14]Transaction Fee Pricing'!$2:$2,0)+3),
    INDEX('[14]Transaction Fee Pricing'!$B$2:$F$78,134,MATCH('TCO per country'!$C31,'[14]Transaction Fee Pricing'!$2:$2,0)+3),
    INDEX('[14]Transaction Fee Pricing'!$B$2:$F$78,135,MATCH('TCO per country'!$C31,'[14]Transaction Fee Pricing'!$2:$2,0)+3),
    INDEX('[14]Transaction Fee Pricing'!$B$2:$F$78,136,MATCH('TCO per country'!$C31,'[14]Transaction Fee Pricing'!$2:$2,0)+3),
    INDEX('[14]Transaction Fee Pricing'!$B$2:$F$78,137,MATCH('TCO per country'!$C31,'[14]Transaction Fee Pricing'!$2:$2,0)+3),
    INDEX('[14]Transaction Fee Pricing'!$B$2:$F$78,138,MATCH('TCO per country'!$C31,'[14]Transaction Fee Pricing'!$2:$2,0)+3),
    INDEX('[14]Transaction Fee Pricing'!$B$2:$F$78,139,MATCH('TCO per country'!$C31,'[14]Transaction Fee Pricing'!$2:$2,0)+3)
)</f>
        <v>#N/A</v>
      </c>
      <c r="N31" s="156" t="e" cm="1">
        <f t="array" ref="N31">INDEX('[14]Transaction Fee Pricing'!$B$2:$F$78,150,MATCH('TCO per country'!$C31,'[14]Transaction Fee Pricing'!$2:$2,0)+3)</f>
        <v>#N/A</v>
      </c>
      <c r="O31" s="156" t="e" cm="1">
        <f t="array" ref="O31">INDEX('[14]Transaction Fee Pricing'!$B$2:$F$78,163,MATCH('TCO per country'!$C31,'[14]Transaction Fee Pricing'!$2:$2,0)+3)</f>
        <v>#N/A</v>
      </c>
      <c r="Q31" s="156" t="e">
        <f t="shared" si="0"/>
        <v>#N/A</v>
      </c>
      <c r="S31" s="154"/>
      <c r="T31" s="156" t="e" cm="1">
        <f t="array" ref="T31">INDEX('[14]Transaction Fee Pricing'!$B$2:$F$78,181,MATCH('TCO per country'!$C31,'[14]Transaction Fee Pricing'!$2:$2,0)+3)</f>
        <v>#N/A</v>
      </c>
    </row>
    <row r="32" spans="3:20" ht="15" customHeight="1">
      <c r="C32" s="155" t="s">
        <v>225</v>
      </c>
      <c r="D32" s="156" t="e" cm="1">
        <f t="array" ref="D32">INDEX('[14]Transaction Fee Pricing'!$B$2:$F$78,69,MATCH('TCO per country'!$C32,'[14]Transaction Fee Pricing'!$2:$2,0)+3)</f>
        <v>#N/A</v>
      </c>
      <c r="E32" s="156" t="e" cm="1">
        <f t="array" ref="E32">INDEX('[14]Transaction Fee Pricing'!$B$2:$F$78,82,MATCH('TCO per country'!$C32,'[14]Transaction Fee Pricing'!$2:$2,0)+3)</f>
        <v>#N/A</v>
      </c>
      <c r="F32" s="156" t="e" cm="1">
        <f t="array" ref="F32">INDEX('[14]Transaction Fee Pricing'!$B$2:$F$78,95,MATCH('TCO per country'!$C32,'[14]Transaction Fee Pricing'!$2:$2,0)+3)</f>
        <v>#N/A</v>
      </c>
      <c r="G32" s="156" t="e" cm="1">
        <f t="array" ref="G32">INDEX('[14]Transaction Fee Pricing'!$B$2:$F$78,111,MATCH('TCO per country'!$C32,'[14]Transaction Fee Pricing'!$2:$2,0)+3)</f>
        <v>#N/A</v>
      </c>
      <c r="H32" s="156" t="e" cm="1">
        <f t="array" ref="H32">INDEX('[14]Transaction Fee Pricing'!$B$2:$F$78,126,MATCH('TCO per country'!$C32,'[14]Transaction Fee Pricing'!$2:$2,0)+3)</f>
        <v>#N/A</v>
      </c>
      <c r="I32" s="156" t="e">
        <f t="shared" si="1"/>
        <v>#N/A</v>
      </c>
      <c r="J32" s="156" t="e" cm="1">
        <f t="array" ref="J32">INDEX('[14]Transaction Fee Pricing'!$B$2:$F$78,130,MATCH('TCO per country'!$C32,'[14]Transaction Fee Pricing'!$2:$2,0)+3)</f>
        <v>#N/A</v>
      </c>
      <c r="K32" s="156" t="e" cm="1">
        <f t="array" ref="K32">INDEX('[14]Transaction Fee Pricing'!$B$2:$F$78,131,MATCH('TCO per country'!$C32,'[14]Transaction Fee Pricing'!$2:$2,0)+3)</f>
        <v>#N/A</v>
      </c>
      <c r="L32" s="156" t="e" cm="1">
        <f t="array" ref="L32">INDEX('[14]Transaction Fee Pricing'!$B$2:$F$78,132,MATCH('TCO per country'!$C32,'[14]Transaction Fee Pricing'!$2:$2,0)+3)</f>
        <v>#N/A</v>
      </c>
      <c r="M32" s="157" t="e">
        <f>SUM(
    INDEX('[14]Transaction Fee Pricing'!$B$2:$F$78,129,MATCH('TCO per country'!$C32,'[14]Transaction Fee Pricing'!$2:$2,0)+3),
    INDEX('[14]Transaction Fee Pricing'!$B$2:$F$78,133,MATCH('TCO per country'!$C32,'[14]Transaction Fee Pricing'!$2:$2,0)+3),
    INDEX('[14]Transaction Fee Pricing'!$B$2:$F$78,134,MATCH('TCO per country'!$C32,'[14]Transaction Fee Pricing'!$2:$2,0)+3),
    INDEX('[14]Transaction Fee Pricing'!$B$2:$F$78,135,MATCH('TCO per country'!$C32,'[14]Transaction Fee Pricing'!$2:$2,0)+3),
    INDEX('[14]Transaction Fee Pricing'!$B$2:$F$78,136,MATCH('TCO per country'!$C32,'[14]Transaction Fee Pricing'!$2:$2,0)+3),
    INDEX('[14]Transaction Fee Pricing'!$B$2:$F$78,137,MATCH('TCO per country'!$C32,'[14]Transaction Fee Pricing'!$2:$2,0)+3),
    INDEX('[14]Transaction Fee Pricing'!$B$2:$F$78,138,MATCH('TCO per country'!$C32,'[14]Transaction Fee Pricing'!$2:$2,0)+3),
    INDEX('[14]Transaction Fee Pricing'!$B$2:$F$78,139,MATCH('TCO per country'!$C32,'[14]Transaction Fee Pricing'!$2:$2,0)+3)
)</f>
        <v>#N/A</v>
      </c>
      <c r="N32" s="156" t="e" cm="1">
        <f t="array" ref="N32">INDEX('[14]Transaction Fee Pricing'!$B$2:$F$78,150,MATCH('TCO per country'!$C32,'[14]Transaction Fee Pricing'!$2:$2,0)+3)</f>
        <v>#N/A</v>
      </c>
      <c r="O32" s="156" t="e" cm="1">
        <f t="array" ref="O32">INDEX('[14]Transaction Fee Pricing'!$B$2:$F$78,163,MATCH('TCO per country'!$C32,'[14]Transaction Fee Pricing'!$2:$2,0)+3)</f>
        <v>#N/A</v>
      </c>
      <c r="Q32" s="156" t="e">
        <f t="shared" si="0"/>
        <v>#N/A</v>
      </c>
      <c r="S32" s="154"/>
      <c r="T32" s="156" t="e" cm="1">
        <f t="array" ref="T32">INDEX('[14]Transaction Fee Pricing'!$B$2:$F$78,181,MATCH('TCO per country'!$C32,'[14]Transaction Fee Pricing'!$2:$2,0)+3)</f>
        <v>#N/A</v>
      </c>
    </row>
    <row r="33" spans="3:20" ht="14.85" customHeight="1">
      <c r="C33" s="155" t="s">
        <v>226</v>
      </c>
      <c r="D33" s="156" t="e" cm="1">
        <f t="array" ref="D33">INDEX('[14]Transaction Fee Pricing'!$B$2:$F$78,69,MATCH('TCO per country'!$C33,'[14]Transaction Fee Pricing'!$2:$2,0)+3)</f>
        <v>#N/A</v>
      </c>
      <c r="E33" s="156" t="e" cm="1">
        <f t="array" ref="E33">INDEX('[14]Transaction Fee Pricing'!$B$2:$F$78,82,MATCH('TCO per country'!$C33,'[14]Transaction Fee Pricing'!$2:$2,0)+3)</f>
        <v>#N/A</v>
      </c>
      <c r="F33" s="156" t="e" cm="1">
        <f t="array" ref="F33">INDEX('[14]Transaction Fee Pricing'!$B$2:$F$78,95,MATCH('TCO per country'!$C33,'[14]Transaction Fee Pricing'!$2:$2,0)+3)</f>
        <v>#N/A</v>
      </c>
      <c r="G33" s="156" t="e" cm="1">
        <f t="array" ref="G33">INDEX('[14]Transaction Fee Pricing'!$B$2:$F$78,111,MATCH('TCO per country'!$C33,'[14]Transaction Fee Pricing'!$2:$2,0)+3)</f>
        <v>#N/A</v>
      </c>
      <c r="H33" s="156" t="e" cm="1">
        <f t="array" ref="H33">INDEX('[14]Transaction Fee Pricing'!$B$2:$F$78,126,MATCH('TCO per country'!$C33,'[14]Transaction Fee Pricing'!$2:$2,0)+3)</f>
        <v>#N/A</v>
      </c>
      <c r="I33" s="156" t="e">
        <f t="shared" si="1"/>
        <v>#N/A</v>
      </c>
      <c r="J33" s="156" t="e" cm="1">
        <f t="array" ref="J33">INDEX('[14]Transaction Fee Pricing'!$B$2:$F$78,130,MATCH('TCO per country'!$C33,'[14]Transaction Fee Pricing'!$2:$2,0)+3)</f>
        <v>#N/A</v>
      </c>
      <c r="K33" s="156" t="e" cm="1">
        <f t="array" ref="K33">INDEX('[14]Transaction Fee Pricing'!$B$2:$F$78,131,MATCH('TCO per country'!$C33,'[14]Transaction Fee Pricing'!$2:$2,0)+3)</f>
        <v>#N/A</v>
      </c>
      <c r="L33" s="156" t="e" cm="1">
        <f t="array" ref="L33">INDEX('[14]Transaction Fee Pricing'!$B$2:$F$78,132,MATCH('TCO per country'!$C33,'[14]Transaction Fee Pricing'!$2:$2,0)+3)</f>
        <v>#N/A</v>
      </c>
      <c r="M33" s="157" t="e">
        <f>SUM(
    INDEX('[14]Transaction Fee Pricing'!$B$2:$F$78,129,MATCH('TCO per country'!$C33,'[14]Transaction Fee Pricing'!$2:$2,0)+3),
    INDEX('[14]Transaction Fee Pricing'!$B$2:$F$78,133,MATCH('TCO per country'!$C33,'[14]Transaction Fee Pricing'!$2:$2,0)+3),
    INDEX('[14]Transaction Fee Pricing'!$B$2:$F$78,134,MATCH('TCO per country'!$C33,'[14]Transaction Fee Pricing'!$2:$2,0)+3),
    INDEX('[14]Transaction Fee Pricing'!$B$2:$F$78,135,MATCH('TCO per country'!$C33,'[14]Transaction Fee Pricing'!$2:$2,0)+3),
    INDEX('[14]Transaction Fee Pricing'!$B$2:$F$78,136,MATCH('TCO per country'!$C33,'[14]Transaction Fee Pricing'!$2:$2,0)+3),
    INDEX('[14]Transaction Fee Pricing'!$B$2:$F$78,137,MATCH('TCO per country'!$C33,'[14]Transaction Fee Pricing'!$2:$2,0)+3),
    INDEX('[14]Transaction Fee Pricing'!$B$2:$F$78,138,MATCH('TCO per country'!$C33,'[14]Transaction Fee Pricing'!$2:$2,0)+3),
    INDEX('[14]Transaction Fee Pricing'!$B$2:$F$78,139,MATCH('TCO per country'!$C33,'[14]Transaction Fee Pricing'!$2:$2,0)+3)
)</f>
        <v>#N/A</v>
      </c>
      <c r="N33" s="156" t="e" cm="1">
        <f t="array" ref="N33">INDEX('[14]Transaction Fee Pricing'!$B$2:$F$78,150,MATCH('TCO per country'!$C33,'[14]Transaction Fee Pricing'!$2:$2,0)+3)</f>
        <v>#N/A</v>
      </c>
      <c r="O33" s="156" t="e" cm="1">
        <f t="array" ref="O33">INDEX('[14]Transaction Fee Pricing'!$B$2:$F$78,163,MATCH('TCO per country'!$C33,'[14]Transaction Fee Pricing'!$2:$2,0)+3)</f>
        <v>#N/A</v>
      </c>
      <c r="Q33" s="156" t="e">
        <f t="shared" si="0"/>
        <v>#N/A</v>
      </c>
      <c r="S33" s="154"/>
      <c r="T33" s="156" t="e" cm="1">
        <f t="array" ref="T33">INDEX('[14]Transaction Fee Pricing'!$B$2:$F$78,181,MATCH('TCO per country'!$C33,'[14]Transaction Fee Pricing'!$2:$2,0)+3)</f>
        <v>#N/A</v>
      </c>
    </row>
    <row r="34" spans="3:20" ht="14.85" customHeight="1">
      <c r="C34" s="155" t="s">
        <v>227</v>
      </c>
      <c r="D34" s="156" t="e" cm="1">
        <f t="array" ref="D34">INDEX('[14]Transaction Fee Pricing'!$B$2:$F$78,69,MATCH('TCO per country'!$C34,'[14]Transaction Fee Pricing'!$2:$2,0)+3)</f>
        <v>#N/A</v>
      </c>
      <c r="E34" s="156" t="e" cm="1">
        <f t="array" ref="E34">INDEX('[14]Transaction Fee Pricing'!$B$2:$F$78,82,MATCH('TCO per country'!$C34,'[14]Transaction Fee Pricing'!$2:$2,0)+3)</f>
        <v>#N/A</v>
      </c>
      <c r="F34" s="156" t="e" cm="1">
        <f t="array" ref="F34">INDEX('[14]Transaction Fee Pricing'!$B$2:$F$78,95,MATCH('TCO per country'!$C34,'[14]Transaction Fee Pricing'!$2:$2,0)+3)</f>
        <v>#N/A</v>
      </c>
      <c r="G34" s="156" t="e" cm="1">
        <f t="array" ref="G34">INDEX('[14]Transaction Fee Pricing'!$B$2:$F$78,111,MATCH('TCO per country'!$C34,'[14]Transaction Fee Pricing'!$2:$2,0)+3)</f>
        <v>#N/A</v>
      </c>
      <c r="H34" s="156" t="e" cm="1">
        <f t="array" ref="H34">INDEX('[14]Transaction Fee Pricing'!$B$2:$F$78,126,MATCH('TCO per country'!$C34,'[14]Transaction Fee Pricing'!$2:$2,0)+3)</f>
        <v>#N/A</v>
      </c>
      <c r="I34" s="156" t="e">
        <f t="shared" si="1"/>
        <v>#N/A</v>
      </c>
      <c r="J34" s="156" t="e" cm="1">
        <f t="array" ref="J34">INDEX('[14]Transaction Fee Pricing'!$B$2:$F$78,130,MATCH('TCO per country'!$C34,'[14]Transaction Fee Pricing'!$2:$2,0)+3)</f>
        <v>#N/A</v>
      </c>
      <c r="K34" s="156" t="e" cm="1">
        <f t="array" ref="K34">INDEX('[14]Transaction Fee Pricing'!$B$2:$F$78,131,MATCH('TCO per country'!$C34,'[14]Transaction Fee Pricing'!$2:$2,0)+3)</f>
        <v>#N/A</v>
      </c>
      <c r="L34" s="156" t="e" cm="1">
        <f t="array" ref="L34">INDEX('[14]Transaction Fee Pricing'!$B$2:$F$78,132,MATCH('TCO per country'!$C34,'[14]Transaction Fee Pricing'!$2:$2,0)+3)</f>
        <v>#N/A</v>
      </c>
      <c r="M34" s="157" t="e">
        <f>SUM(
    INDEX('[14]Transaction Fee Pricing'!$B$2:$F$78,129,MATCH('TCO per country'!$C34,'[14]Transaction Fee Pricing'!$2:$2,0)+3),
    INDEX('[14]Transaction Fee Pricing'!$B$2:$F$78,133,MATCH('TCO per country'!$C34,'[14]Transaction Fee Pricing'!$2:$2,0)+3),
    INDEX('[14]Transaction Fee Pricing'!$B$2:$F$78,134,MATCH('TCO per country'!$C34,'[14]Transaction Fee Pricing'!$2:$2,0)+3),
    INDEX('[14]Transaction Fee Pricing'!$B$2:$F$78,135,MATCH('TCO per country'!$C34,'[14]Transaction Fee Pricing'!$2:$2,0)+3),
    INDEX('[14]Transaction Fee Pricing'!$B$2:$F$78,136,MATCH('TCO per country'!$C34,'[14]Transaction Fee Pricing'!$2:$2,0)+3),
    INDEX('[14]Transaction Fee Pricing'!$B$2:$F$78,137,MATCH('TCO per country'!$C34,'[14]Transaction Fee Pricing'!$2:$2,0)+3),
    INDEX('[14]Transaction Fee Pricing'!$B$2:$F$78,138,MATCH('TCO per country'!$C34,'[14]Transaction Fee Pricing'!$2:$2,0)+3),
    INDEX('[14]Transaction Fee Pricing'!$B$2:$F$78,139,MATCH('TCO per country'!$C34,'[14]Transaction Fee Pricing'!$2:$2,0)+3)
)</f>
        <v>#N/A</v>
      </c>
      <c r="N34" s="156" t="e" cm="1">
        <f t="array" ref="N34">INDEX('[14]Transaction Fee Pricing'!$B$2:$F$78,150,MATCH('TCO per country'!$C34,'[14]Transaction Fee Pricing'!$2:$2,0)+3)</f>
        <v>#N/A</v>
      </c>
      <c r="O34" s="156" t="e" cm="1">
        <f t="array" ref="O34">INDEX('[14]Transaction Fee Pricing'!$B$2:$F$78,163,MATCH('TCO per country'!$C34,'[14]Transaction Fee Pricing'!$2:$2,0)+3)</f>
        <v>#N/A</v>
      </c>
      <c r="Q34" s="156" t="e">
        <f t="shared" si="0"/>
        <v>#N/A</v>
      </c>
      <c r="S34" s="154"/>
      <c r="T34" s="156" t="e" cm="1">
        <f t="array" ref="T34">INDEX('[14]Transaction Fee Pricing'!$B$2:$F$78,181,MATCH('TCO per country'!$C34,'[14]Transaction Fee Pricing'!$2:$2,0)+3)</f>
        <v>#N/A</v>
      </c>
    </row>
    <row r="35" spans="3:20" ht="14.85" customHeight="1">
      <c r="C35" s="155" t="s">
        <v>228</v>
      </c>
      <c r="D35" s="156" t="e" cm="1">
        <f t="array" ref="D35">INDEX('[14]Transaction Fee Pricing'!$B$2:$F$78,69,MATCH('TCO per country'!$C35,'[14]Transaction Fee Pricing'!$2:$2,0)+3)</f>
        <v>#N/A</v>
      </c>
      <c r="E35" s="156" t="e" cm="1">
        <f t="array" ref="E35">INDEX('[14]Transaction Fee Pricing'!$B$2:$F$78,82,MATCH('TCO per country'!$C35,'[14]Transaction Fee Pricing'!$2:$2,0)+3)</f>
        <v>#N/A</v>
      </c>
      <c r="F35" s="156" t="e" cm="1">
        <f t="array" ref="F35">INDEX('[14]Transaction Fee Pricing'!$B$2:$F$78,95,MATCH('TCO per country'!$C35,'[14]Transaction Fee Pricing'!$2:$2,0)+3)</f>
        <v>#N/A</v>
      </c>
      <c r="G35" s="156" t="e" cm="1">
        <f t="array" ref="G35">INDEX('[14]Transaction Fee Pricing'!$B$2:$F$78,111,MATCH('TCO per country'!$C35,'[14]Transaction Fee Pricing'!$2:$2,0)+3)</f>
        <v>#N/A</v>
      </c>
      <c r="H35" s="156" t="e" cm="1">
        <f t="array" ref="H35">INDEX('[14]Transaction Fee Pricing'!$B$2:$F$78,126,MATCH('TCO per country'!$C35,'[14]Transaction Fee Pricing'!$2:$2,0)+3)</f>
        <v>#N/A</v>
      </c>
      <c r="I35" s="156" t="e">
        <f t="shared" si="1"/>
        <v>#N/A</v>
      </c>
      <c r="J35" s="156" t="e" cm="1">
        <f t="array" ref="J35">INDEX('[14]Transaction Fee Pricing'!$B$2:$F$78,130,MATCH('TCO per country'!$C35,'[14]Transaction Fee Pricing'!$2:$2,0)+3)</f>
        <v>#N/A</v>
      </c>
      <c r="K35" s="156" t="e" cm="1">
        <f t="array" ref="K35">INDEX('[14]Transaction Fee Pricing'!$B$2:$F$78,131,MATCH('TCO per country'!$C35,'[14]Transaction Fee Pricing'!$2:$2,0)+3)</f>
        <v>#N/A</v>
      </c>
      <c r="L35" s="156" t="e" cm="1">
        <f t="array" ref="L35">INDEX('[14]Transaction Fee Pricing'!$B$2:$F$78,132,MATCH('TCO per country'!$C35,'[14]Transaction Fee Pricing'!$2:$2,0)+3)</f>
        <v>#N/A</v>
      </c>
      <c r="M35" s="157" t="e">
        <f>SUM(
    INDEX('[14]Transaction Fee Pricing'!$B$2:$F$78,129,MATCH('TCO per country'!$C35,'[14]Transaction Fee Pricing'!$2:$2,0)+3),
    INDEX('[14]Transaction Fee Pricing'!$B$2:$F$78,133,MATCH('TCO per country'!$C35,'[14]Transaction Fee Pricing'!$2:$2,0)+3),
    INDEX('[14]Transaction Fee Pricing'!$B$2:$F$78,134,MATCH('TCO per country'!$C35,'[14]Transaction Fee Pricing'!$2:$2,0)+3),
    INDEX('[14]Transaction Fee Pricing'!$B$2:$F$78,135,MATCH('TCO per country'!$C35,'[14]Transaction Fee Pricing'!$2:$2,0)+3),
    INDEX('[14]Transaction Fee Pricing'!$B$2:$F$78,136,MATCH('TCO per country'!$C35,'[14]Transaction Fee Pricing'!$2:$2,0)+3),
    INDEX('[14]Transaction Fee Pricing'!$B$2:$F$78,137,MATCH('TCO per country'!$C35,'[14]Transaction Fee Pricing'!$2:$2,0)+3),
    INDEX('[14]Transaction Fee Pricing'!$B$2:$F$78,138,MATCH('TCO per country'!$C35,'[14]Transaction Fee Pricing'!$2:$2,0)+3),
    INDEX('[14]Transaction Fee Pricing'!$B$2:$F$78,139,MATCH('TCO per country'!$C35,'[14]Transaction Fee Pricing'!$2:$2,0)+3)
)</f>
        <v>#N/A</v>
      </c>
      <c r="N35" s="156" t="e" cm="1">
        <f t="array" ref="N35">INDEX('[14]Transaction Fee Pricing'!$B$2:$F$78,150,MATCH('TCO per country'!$C35,'[14]Transaction Fee Pricing'!$2:$2,0)+3)</f>
        <v>#N/A</v>
      </c>
      <c r="O35" s="156" t="e" cm="1">
        <f t="array" ref="O35">INDEX('[14]Transaction Fee Pricing'!$B$2:$F$78,163,MATCH('TCO per country'!$C35,'[14]Transaction Fee Pricing'!$2:$2,0)+3)</f>
        <v>#N/A</v>
      </c>
      <c r="Q35" s="156" t="e">
        <f t="shared" si="0"/>
        <v>#N/A</v>
      </c>
      <c r="S35" s="154"/>
      <c r="T35" s="156" t="e" cm="1">
        <f t="array" ref="T35">INDEX('[14]Transaction Fee Pricing'!$B$2:$F$78,181,MATCH('TCO per country'!$C35,'[14]Transaction Fee Pricing'!$2:$2,0)+3)</f>
        <v>#N/A</v>
      </c>
    </row>
    <row r="36" spans="3:20" ht="14.85" customHeight="1">
      <c r="C36" s="155" t="s">
        <v>229</v>
      </c>
      <c r="D36" s="156" t="e" cm="1">
        <f t="array" ref="D36">INDEX('[14]Transaction Fee Pricing'!$B$2:$F$78,69,MATCH('TCO per country'!$C36,'[14]Transaction Fee Pricing'!$2:$2,0)+3)</f>
        <v>#N/A</v>
      </c>
      <c r="E36" s="156" t="e" cm="1">
        <f t="array" ref="E36">INDEX('[14]Transaction Fee Pricing'!$B$2:$F$78,82,MATCH('TCO per country'!$C36,'[14]Transaction Fee Pricing'!$2:$2,0)+3)</f>
        <v>#N/A</v>
      </c>
      <c r="F36" s="156" t="e" cm="1">
        <f t="array" ref="F36">INDEX('[14]Transaction Fee Pricing'!$B$2:$F$78,95,MATCH('TCO per country'!$C36,'[14]Transaction Fee Pricing'!$2:$2,0)+3)</f>
        <v>#N/A</v>
      </c>
      <c r="G36" s="156" t="e" cm="1">
        <f t="array" ref="G36">INDEX('[14]Transaction Fee Pricing'!$B$2:$F$78,111,MATCH('TCO per country'!$C36,'[14]Transaction Fee Pricing'!$2:$2,0)+3)</f>
        <v>#N/A</v>
      </c>
      <c r="H36" s="156" t="e" cm="1">
        <f t="array" ref="H36">INDEX('[14]Transaction Fee Pricing'!$B$2:$F$78,126,MATCH('TCO per country'!$C36,'[14]Transaction Fee Pricing'!$2:$2,0)+3)</f>
        <v>#N/A</v>
      </c>
      <c r="I36" s="156" t="e">
        <f t="shared" si="1"/>
        <v>#N/A</v>
      </c>
      <c r="J36" s="156" t="e" cm="1">
        <f t="array" ref="J36">INDEX('[14]Transaction Fee Pricing'!$B$2:$F$78,130,MATCH('TCO per country'!$C36,'[14]Transaction Fee Pricing'!$2:$2,0)+3)</f>
        <v>#N/A</v>
      </c>
      <c r="K36" s="156" t="e" cm="1">
        <f t="array" ref="K36">INDEX('[14]Transaction Fee Pricing'!$B$2:$F$78,131,MATCH('TCO per country'!$C36,'[14]Transaction Fee Pricing'!$2:$2,0)+3)</f>
        <v>#N/A</v>
      </c>
      <c r="L36" s="156" t="e" cm="1">
        <f t="array" ref="L36">INDEX('[14]Transaction Fee Pricing'!$B$2:$F$78,132,MATCH('TCO per country'!$C36,'[14]Transaction Fee Pricing'!$2:$2,0)+3)</f>
        <v>#N/A</v>
      </c>
      <c r="M36" s="157" t="e">
        <f>SUM(
    INDEX('[14]Transaction Fee Pricing'!$B$2:$F$78,129,MATCH('TCO per country'!$C36,'[14]Transaction Fee Pricing'!$2:$2,0)+3),
    INDEX('[14]Transaction Fee Pricing'!$B$2:$F$78,133,MATCH('TCO per country'!$C36,'[14]Transaction Fee Pricing'!$2:$2,0)+3),
    INDEX('[14]Transaction Fee Pricing'!$B$2:$F$78,134,MATCH('TCO per country'!$C36,'[14]Transaction Fee Pricing'!$2:$2,0)+3),
    INDEX('[14]Transaction Fee Pricing'!$B$2:$F$78,135,MATCH('TCO per country'!$C36,'[14]Transaction Fee Pricing'!$2:$2,0)+3),
    INDEX('[14]Transaction Fee Pricing'!$B$2:$F$78,136,MATCH('TCO per country'!$C36,'[14]Transaction Fee Pricing'!$2:$2,0)+3),
    INDEX('[14]Transaction Fee Pricing'!$B$2:$F$78,137,MATCH('TCO per country'!$C36,'[14]Transaction Fee Pricing'!$2:$2,0)+3),
    INDEX('[14]Transaction Fee Pricing'!$B$2:$F$78,138,MATCH('TCO per country'!$C36,'[14]Transaction Fee Pricing'!$2:$2,0)+3),
    INDEX('[14]Transaction Fee Pricing'!$B$2:$F$78,139,MATCH('TCO per country'!$C36,'[14]Transaction Fee Pricing'!$2:$2,0)+3)
)</f>
        <v>#N/A</v>
      </c>
      <c r="N36" s="156" t="e" cm="1">
        <f t="array" ref="N36">INDEX('[14]Transaction Fee Pricing'!$B$2:$F$78,150,MATCH('TCO per country'!$C36,'[14]Transaction Fee Pricing'!$2:$2,0)+3)</f>
        <v>#N/A</v>
      </c>
      <c r="O36" s="156" t="e" cm="1">
        <f t="array" ref="O36">INDEX('[14]Transaction Fee Pricing'!$B$2:$F$78,163,MATCH('TCO per country'!$C36,'[14]Transaction Fee Pricing'!$2:$2,0)+3)</f>
        <v>#N/A</v>
      </c>
      <c r="Q36" s="156" t="e">
        <f t="shared" si="0"/>
        <v>#N/A</v>
      </c>
      <c r="S36" s="154"/>
      <c r="T36" s="156" t="e" cm="1">
        <f t="array" ref="T36">INDEX('[14]Transaction Fee Pricing'!$B$2:$F$78,181,MATCH('TCO per country'!$C36,'[14]Transaction Fee Pricing'!$2:$2,0)+3)</f>
        <v>#N/A</v>
      </c>
    </row>
    <row r="37" spans="3:20" ht="14.85" customHeight="1">
      <c r="C37" s="155" t="s">
        <v>230</v>
      </c>
      <c r="D37" s="156" t="e" cm="1">
        <f t="array" ref="D37">INDEX('[14]Transaction Fee Pricing'!$B$2:$F$78,69,MATCH('TCO per country'!$C37,'[14]Transaction Fee Pricing'!$2:$2,0)+3)</f>
        <v>#N/A</v>
      </c>
      <c r="E37" s="156" t="e" cm="1">
        <f t="array" ref="E37">INDEX('[14]Transaction Fee Pricing'!$B$2:$F$78,82,MATCH('TCO per country'!$C37,'[14]Transaction Fee Pricing'!$2:$2,0)+3)</f>
        <v>#N/A</v>
      </c>
      <c r="F37" s="156" t="e" cm="1">
        <f t="array" ref="F37">INDEX('[14]Transaction Fee Pricing'!$B$2:$F$78,95,MATCH('TCO per country'!$C37,'[14]Transaction Fee Pricing'!$2:$2,0)+3)</f>
        <v>#N/A</v>
      </c>
      <c r="G37" s="156" t="e" cm="1">
        <f t="array" ref="G37">INDEX('[14]Transaction Fee Pricing'!$B$2:$F$78,111,MATCH('TCO per country'!$C37,'[14]Transaction Fee Pricing'!$2:$2,0)+3)</f>
        <v>#N/A</v>
      </c>
      <c r="H37" s="156" t="e" cm="1">
        <f t="array" ref="H37">INDEX('[14]Transaction Fee Pricing'!$B$2:$F$78,126,MATCH('TCO per country'!$C37,'[14]Transaction Fee Pricing'!$2:$2,0)+3)</f>
        <v>#N/A</v>
      </c>
      <c r="I37" s="156" t="e">
        <f t="shared" si="1"/>
        <v>#N/A</v>
      </c>
      <c r="J37" s="156" t="e" cm="1">
        <f t="array" ref="J37">INDEX('[14]Transaction Fee Pricing'!$B$2:$F$78,130,MATCH('TCO per country'!$C37,'[14]Transaction Fee Pricing'!$2:$2,0)+3)</f>
        <v>#N/A</v>
      </c>
      <c r="K37" s="156" t="e" cm="1">
        <f t="array" ref="K37">INDEX('[14]Transaction Fee Pricing'!$B$2:$F$78,131,MATCH('TCO per country'!$C37,'[14]Transaction Fee Pricing'!$2:$2,0)+3)</f>
        <v>#N/A</v>
      </c>
      <c r="L37" s="156" t="e" cm="1">
        <f t="array" ref="L37">INDEX('[14]Transaction Fee Pricing'!$B$2:$F$78,132,MATCH('TCO per country'!$C37,'[14]Transaction Fee Pricing'!$2:$2,0)+3)</f>
        <v>#N/A</v>
      </c>
      <c r="M37" s="157" t="e">
        <f>SUM(
    INDEX('[14]Transaction Fee Pricing'!$B$2:$F$78,129,MATCH('TCO per country'!$C37,'[14]Transaction Fee Pricing'!$2:$2,0)+3),
    INDEX('[14]Transaction Fee Pricing'!$B$2:$F$78,133,MATCH('TCO per country'!$C37,'[14]Transaction Fee Pricing'!$2:$2,0)+3),
    INDEX('[14]Transaction Fee Pricing'!$B$2:$F$78,134,MATCH('TCO per country'!$C37,'[14]Transaction Fee Pricing'!$2:$2,0)+3),
    INDEX('[14]Transaction Fee Pricing'!$B$2:$F$78,135,MATCH('TCO per country'!$C37,'[14]Transaction Fee Pricing'!$2:$2,0)+3),
    INDEX('[14]Transaction Fee Pricing'!$B$2:$F$78,136,MATCH('TCO per country'!$C37,'[14]Transaction Fee Pricing'!$2:$2,0)+3),
    INDEX('[14]Transaction Fee Pricing'!$B$2:$F$78,137,MATCH('TCO per country'!$C37,'[14]Transaction Fee Pricing'!$2:$2,0)+3),
    INDEX('[14]Transaction Fee Pricing'!$B$2:$F$78,138,MATCH('TCO per country'!$C37,'[14]Transaction Fee Pricing'!$2:$2,0)+3),
    INDEX('[14]Transaction Fee Pricing'!$B$2:$F$78,139,MATCH('TCO per country'!$C37,'[14]Transaction Fee Pricing'!$2:$2,0)+3)
)</f>
        <v>#N/A</v>
      </c>
      <c r="N37" s="156" t="e" cm="1">
        <f t="array" ref="N37">INDEX('[14]Transaction Fee Pricing'!$B$2:$F$78,150,MATCH('TCO per country'!$C37,'[14]Transaction Fee Pricing'!$2:$2,0)+3)</f>
        <v>#N/A</v>
      </c>
      <c r="O37" s="156" t="e" cm="1">
        <f t="array" ref="O37">INDEX('[14]Transaction Fee Pricing'!$B$2:$F$78,163,MATCH('TCO per country'!$C37,'[14]Transaction Fee Pricing'!$2:$2,0)+3)</f>
        <v>#N/A</v>
      </c>
      <c r="Q37" s="156" t="e">
        <f t="shared" si="0"/>
        <v>#N/A</v>
      </c>
      <c r="S37" s="154"/>
      <c r="T37" s="156" t="e" cm="1">
        <f t="array" ref="T37">INDEX('[14]Transaction Fee Pricing'!$B$2:$F$78,181,MATCH('TCO per country'!$C37,'[14]Transaction Fee Pricing'!$2:$2,0)+3)</f>
        <v>#N/A</v>
      </c>
    </row>
    <row r="38" spans="3:20" ht="14.85" customHeight="1">
      <c r="C38" s="155" t="s">
        <v>231</v>
      </c>
      <c r="D38" s="156" t="e" cm="1">
        <f t="array" ref="D38">INDEX('[14]Transaction Fee Pricing'!$B$2:$F$78,69,MATCH('TCO per country'!$C38,'[14]Transaction Fee Pricing'!$2:$2,0)+3)</f>
        <v>#N/A</v>
      </c>
      <c r="E38" s="156" t="e" cm="1">
        <f t="array" ref="E38">INDEX('[14]Transaction Fee Pricing'!$B$2:$F$78,82,MATCH('TCO per country'!$C38,'[14]Transaction Fee Pricing'!$2:$2,0)+3)</f>
        <v>#N/A</v>
      </c>
      <c r="F38" s="156" t="e" cm="1">
        <f t="array" ref="F38">INDEX('[14]Transaction Fee Pricing'!$B$2:$F$78,95,MATCH('TCO per country'!$C38,'[14]Transaction Fee Pricing'!$2:$2,0)+3)</f>
        <v>#N/A</v>
      </c>
      <c r="G38" s="156" t="e" cm="1">
        <f t="array" ref="G38">INDEX('[14]Transaction Fee Pricing'!$B$2:$F$78,111,MATCH('TCO per country'!$C38,'[14]Transaction Fee Pricing'!$2:$2,0)+3)</f>
        <v>#N/A</v>
      </c>
      <c r="H38" s="156" t="e" cm="1">
        <f t="array" ref="H38">INDEX('[14]Transaction Fee Pricing'!$B$2:$F$78,126,MATCH('TCO per country'!$C38,'[14]Transaction Fee Pricing'!$2:$2,0)+3)</f>
        <v>#N/A</v>
      </c>
      <c r="I38" s="156" t="e">
        <f t="shared" si="1"/>
        <v>#N/A</v>
      </c>
      <c r="J38" s="156" t="e" cm="1">
        <f t="array" ref="J38">INDEX('[14]Transaction Fee Pricing'!$B$2:$F$78,130,MATCH('TCO per country'!$C38,'[14]Transaction Fee Pricing'!$2:$2,0)+3)</f>
        <v>#N/A</v>
      </c>
      <c r="K38" s="156" t="e" cm="1">
        <f t="array" ref="K38">INDEX('[14]Transaction Fee Pricing'!$B$2:$F$78,131,MATCH('TCO per country'!$C38,'[14]Transaction Fee Pricing'!$2:$2,0)+3)</f>
        <v>#N/A</v>
      </c>
      <c r="L38" s="156" t="e" cm="1">
        <f t="array" ref="L38">INDEX('[14]Transaction Fee Pricing'!$B$2:$F$78,132,MATCH('TCO per country'!$C38,'[14]Transaction Fee Pricing'!$2:$2,0)+3)</f>
        <v>#N/A</v>
      </c>
      <c r="M38" s="157" t="e">
        <f>SUM(
    INDEX('[14]Transaction Fee Pricing'!$B$2:$F$78,129,MATCH('TCO per country'!$C38,'[14]Transaction Fee Pricing'!$2:$2,0)+3),
    INDEX('[14]Transaction Fee Pricing'!$B$2:$F$78,133,MATCH('TCO per country'!$C38,'[14]Transaction Fee Pricing'!$2:$2,0)+3),
    INDEX('[14]Transaction Fee Pricing'!$B$2:$F$78,134,MATCH('TCO per country'!$C38,'[14]Transaction Fee Pricing'!$2:$2,0)+3),
    INDEX('[14]Transaction Fee Pricing'!$B$2:$F$78,135,MATCH('TCO per country'!$C38,'[14]Transaction Fee Pricing'!$2:$2,0)+3),
    INDEX('[14]Transaction Fee Pricing'!$B$2:$F$78,136,MATCH('TCO per country'!$C38,'[14]Transaction Fee Pricing'!$2:$2,0)+3),
    INDEX('[14]Transaction Fee Pricing'!$B$2:$F$78,137,MATCH('TCO per country'!$C38,'[14]Transaction Fee Pricing'!$2:$2,0)+3),
    INDEX('[14]Transaction Fee Pricing'!$B$2:$F$78,138,MATCH('TCO per country'!$C38,'[14]Transaction Fee Pricing'!$2:$2,0)+3),
    INDEX('[14]Transaction Fee Pricing'!$B$2:$F$78,139,MATCH('TCO per country'!$C38,'[14]Transaction Fee Pricing'!$2:$2,0)+3)
)</f>
        <v>#N/A</v>
      </c>
      <c r="N38" s="156" t="e" cm="1">
        <f t="array" ref="N38">INDEX('[14]Transaction Fee Pricing'!$B$2:$F$78,150,MATCH('TCO per country'!$C38,'[14]Transaction Fee Pricing'!$2:$2,0)+3)</f>
        <v>#N/A</v>
      </c>
      <c r="O38" s="156" t="e" cm="1">
        <f t="array" ref="O38">INDEX('[14]Transaction Fee Pricing'!$B$2:$F$78,163,MATCH('TCO per country'!$C38,'[14]Transaction Fee Pricing'!$2:$2,0)+3)</f>
        <v>#N/A</v>
      </c>
      <c r="Q38" s="156" t="e">
        <f t="shared" si="0"/>
        <v>#N/A</v>
      </c>
      <c r="S38" s="154"/>
      <c r="T38" s="156" t="e" cm="1">
        <f t="array" ref="T38">INDEX('[14]Transaction Fee Pricing'!$B$2:$F$78,181,MATCH('TCO per country'!$C38,'[14]Transaction Fee Pricing'!$2:$2,0)+3)</f>
        <v>#N/A</v>
      </c>
    </row>
    <row r="39" spans="3:20" ht="14.85" customHeight="1">
      <c r="C39" s="155" t="s">
        <v>232</v>
      </c>
      <c r="D39" s="156" t="e" cm="1">
        <f t="array" ref="D39">INDEX('[14]Transaction Fee Pricing'!$B$2:$F$78,69,MATCH('TCO per country'!$C39,'[14]Transaction Fee Pricing'!$2:$2,0)+3)</f>
        <v>#N/A</v>
      </c>
      <c r="E39" s="156" t="e" cm="1">
        <f t="array" ref="E39">INDEX('[14]Transaction Fee Pricing'!$B$2:$F$78,82,MATCH('TCO per country'!$C39,'[14]Transaction Fee Pricing'!$2:$2,0)+3)</f>
        <v>#N/A</v>
      </c>
      <c r="F39" s="156" t="e" cm="1">
        <f t="array" ref="F39">INDEX('[14]Transaction Fee Pricing'!$B$2:$F$78,95,MATCH('TCO per country'!$C39,'[14]Transaction Fee Pricing'!$2:$2,0)+3)</f>
        <v>#N/A</v>
      </c>
      <c r="G39" s="156" t="e" cm="1">
        <f t="array" ref="G39">INDEX('[14]Transaction Fee Pricing'!$B$2:$F$78,111,MATCH('TCO per country'!$C39,'[14]Transaction Fee Pricing'!$2:$2,0)+3)</f>
        <v>#N/A</v>
      </c>
      <c r="H39" s="156" t="e" cm="1">
        <f t="array" ref="H39">INDEX('[14]Transaction Fee Pricing'!$B$2:$F$78,126,MATCH('TCO per country'!$C39,'[14]Transaction Fee Pricing'!$2:$2,0)+3)</f>
        <v>#N/A</v>
      </c>
      <c r="I39" s="156" t="e">
        <f t="shared" si="1"/>
        <v>#N/A</v>
      </c>
      <c r="J39" s="156" t="e" cm="1">
        <f t="array" ref="J39">INDEX('[14]Transaction Fee Pricing'!$B$2:$F$78,130,MATCH('TCO per country'!$C39,'[14]Transaction Fee Pricing'!$2:$2,0)+3)</f>
        <v>#N/A</v>
      </c>
      <c r="K39" s="156" t="e" cm="1">
        <f t="array" ref="K39">INDEX('[14]Transaction Fee Pricing'!$B$2:$F$78,131,MATCH('TCO per country'!$C39,'[14]Transaction Fee Pricing'!$2:$2,0)+3)</f>
        <v>#N/A</v>
      </c>
      <c r="L39" s="156" t="e" cm="1">
        <f t="array" ref="L39">INDEX('[14]Transaction Fee Pricing'!$B$2:$F$78,132,MATCH('TCO per country'!$C39,'[14]Transaction Fee Pricing'!$2:$2,0)+3)</f>
        <v>#N/A</v>
      </c>
      <c r="M39" s="157" t="e">
        <f>SUM(
    INDEX('[14]Transaction Fee Pricing'!$B$2:$F$78,129,MATCH('TCO per country'!$C39,'[14]Transaction Fee Pricing'!$2:$2,0)+3),
    INDEX('[14]Transaction Fee Pricing'!$B$2:$F$78,133,MATCH('TCO per country'!$C39,'[14]Transaction Fee Pricing'!$2:$2,0)+3),
    INDEX('[14]Transaction Fee Pricing'!$B$2:$F$78,134,MATCH('TCO per country'!$C39,'[14]Transaction Fee Pricing'!$2:$2,0)+3),
    INDEX('[14]Transaction Fee Pricing'!$B$2:$F$78,135,MATCH('TCO per country'!$C39,'[14]Transaction Fee Pricing'!$2:$2,0)+3),
    INDEX('[14]Transaction Fee Pricing'!$B$2:$F$78,136,MATCH('TCO per country'!$C39,'[14]Transaction Fee Pricing'!$2:$2,0)+3),
    INDEX('[14]Transaction Fee Pricing'!$B$2:$F$78,137,MATCH('TCO per country'!$C39,'[14]Transaction Fee Pricing'!$2:$2,0)+3),
    INDEX('[14]Transaction Fee Pricing'!$B$2:$F$78,138,MATCH('TCO per country'!$C39,'[14]Transaction Fee Pricing'!$2:$2,0)+3),
    INDEX('[14]Transaction Fee Pricing'!$B$2:$F$78,139,MATCH('TCO per country'!$C39,'[14]Transaction Fee Pricing'!$2:$2,0)+3)
)</f>
        <v>#N/A</v>
      </c>
      <c r="N39" s="156" t="e" cm="1">
        <f t="array" ref="N39">INDEX('[14]Transaction Fee Pricing'!$B$2:$F$78,150,MATCH('TCO per country'!$C39,'[14]Transaction Fee Pricing'!$2:$2,0)+3)</f>
        <v>#N/A</v>
      </c>
      <c r="O39" s="156" t="e" cm="1">
        <f t="array" ref="O39">INDEX('[14]Transaction Fee Pricing'!$B$2:$F$78,163,MATCH('TCO per country'!$C39,'[14]Transaction Fee Pricing'!$2:$2,0)+3)</f>
        <v>#N/A</v>
      </c>
      <c r="Q39" s="156" t="e">
        <f t="shared" si="0"/>
        <v>#N/A</v>
      </c>
      <c r="S39" s="154"/>
      <c r="T39" s="156" t="e" cm="1">
        <f t="array" ref="T39">INDEX('[14]Transaction Fee Pricing'!$B$2:$F$78,181,MATCH('TCO per country'!$C39,'[14]Transaction Fee Pricing'!$2:$2,0)+3)</f>
        <v>#N/A</v>
      </c>
    </row>
    <row r="40" spans="3:20" ht="14.85" customHeight="1">
      <c r="C40" s="155" t="s">
        <v>233</v>
      </c>
      <c r="D40" s="156" t="e" cm="1">
        <f t="array" ref="D40">INDEX('[14]Transaction Fee Pricing'!$B$2:$F$78,69,MATCH('TCO per country'!$C40,'[14]Transaction Fee Pricing'!$2:$2,0)+3)</f>
        <v>#N/A</v>
      </c>
      <c r="E40" s="156" t="e" cm="1">
        <f t="array" ref="E40">INDEX('[14]Transaction Fee Pricing'!$B$2:$F$78,82,MATCH('TCO per country'!$C40,'[14]Transaction Fee Pricing'!$2:$2,0)+3)</f>
        <v>#N/A</v>
      </c>
      <c r="F40" s="156" t="e" cm="1">
        <f t="array" ref="F40">INDEX('[14]Transaction Fee Pricing'!$B$2:$F$78,95,MATCH('TCO per country'!$C40,'[14]Transaction Fee Pricing'!$2:$2,0)+3)</f>
        <v>#N/A</v>
      </c>
      <c r="G40" s="156" t="e" cm="1">
        <f t="array" ref="G40">INDEX('[14]Transaction Fee Pricing'!$B$2:$F$78,111,MATCH('TCO per country'!$C40,'[14]Transaction Fee Pricing'!$2:$2,0)+3)</f>
        <v>#N/A</v>
      </c>
      <c r="H40" s="156" t="e" cm="1">
        <f t="array" ref="H40">INDEX('[14]Transaction Fee Pricing'!$B$2:$F$78,126,MATCH('TCO per country'!$C40,'[14]Transaction Fee Pricing'!$2:$2,0)+3)</f>
        <v>#N/A</v>
      </c>
      <c r="I40" s="156" t="e">
        <f t="shared" si="1"/>
        <v>#N/A</v>
      </c>
      <c r="J40" s="156" t="e" cm="1">
        <f t="array" ref="J40">INDEX('[14]Transaction Fee Pricing'!$B$2:$F$78,130,MATCH('TCO per country'!$C40,'[14]Transaction Fee Pricing'!$2:$2,0)+3)</f>
        <v>#N/A</v>
      </c>
      <c r="K40" s="156" t="e" cm="1">
        <f t="array" ref="K40">INDEX('[14]Transaction Fee Pricing'!$B$2:$F$78,131,MATCH('TCO per country'!$C40,'[14]Transaction Fee Pricing'!$2:$2,0)+3)</f>
        <v>#N/A</v>
      </c>
      <c r="L40" s="156" t="e" cm="1">
        <f t="array" ref="L40">INDEX('[14]Transaction Fee Pricing'!$B$2:$F$78,132,MATCH('TCO per country'!$C40,'[14]Transaction Fee Pricing'!$2:$2,0)+3)</f>
        <v>#N/A</v>
      </c>
      <c r="M40" s="157" t="e">
        <f>SUM(
    INDEX('[14]Transaction Fee Pricing'!$B$2:$F$78,129,MATCH('TCO per country'!$C40,'[14]Transaction Fee Pricing'!$2:$2,0)+3),
    INDEX('[14]Transaction Fee Pricing'!$B$2:$F$78,133,MATCH('TCO per country'!$C40,'[14]Transaction Fee Pricing'!$2:$2,0)+3),
    INDEX('[14]Transaction Fee Pricing'!$B$2:$F$78,134,MATCH('TCO per country'!$C40,'[14]Transaction Fee Pricing'!$2:$2,0)+3),
    INDEX('[14]Transaction Fee Pricing'!$B$2:$F$78,135,MATCH('TCO per country'!$C40,'[14]Transaction Fee Pricing'!$2:$2,0)+3),
    INDEX('[14]Transaction Fee Pricing'!$B$2:$F$78,136,MATCH('TCO per country'!$C40,'[14]Transaction Fee Pricing'!$2:$2,0)+3),
    INDEX('[14]Transaction Fee Pricing'!$B$2:$F$78,137,MATCH('TCO per country'!$C40,'[14]Transaction Fee Pricing'!$2:$2,0)+3),
    INDEX('[14]Transaction Fee Pricing'!$B$2:$F$78,138,MATCH('TCO per country'!$C40,'[14]Transaction Fee Pricing'!$2:$2,0)+3),
    INDEX('[14]Transaction Fee Pricing'!$B$2:$F$78,139,MATCH('TCO per country'!$C40,'[14]Transaction Fee Pricing'!$2:$2,0)+3)
)</f>
        <v>#N/A</v>
      </c>
      <c r="N40" s="156" t="e" cm="1">
        <f t="array" ref="N40">INDEX('[14]Transaction Fee Pricing'!$B$2:$F$78,150,MATCH('TCO per country'!$C40,'[14]Transaction Fee Pricing'!$2:$2,0)+3)</f>
        <v>#N/A</v>
      </c>
      <c r="O40" s="156" t="e" cm="1">
        <f t="array" ref="O40">INDEX('[14]Transaction Fee Pricing'!$B$2:$F$78,163,MATCH('TCO per country'!$C40,'[14]Transaction Fee Pricing'!$2:$2,0)+3)</f>
        <v>#N/A</v>
      </c>
      <c r="Q40" s="156" t="e">
        <f t="shared" si="0"/>
        <v>#N/A</v>
      </c>
      <c r="S40" s="154"/>
      <c r="T40" s="156" t="e" cm="1">
        <f t="array" ref="T40">INDEX('[14]Transaction Fee Pricing'!$B$2:$F$78,181,MATCH('TCO per country'!$C40,'[14]Transaction Fee Pricing'!$2:$2,0)+3)</f>
        <v>#N/A</v>
      </c>
    </row>
    <row r="41" spans="3:20" ht="14.85" customHeight="1">
      <c r="C41" s="155" t="s">
        <v>234</v>
      </c>
      <c r="D41" s="156" t="e" cm="1">
        <f t="array" ref="D41">INDEX('[14]Transaction Fee Pricing'!$B$2:$F$78,69,MATCH('TCO per country'!$C41,'[14]Transaction Fee Pricing'!$2:$2,0)+3)</f>
        <v>#N/A</v>
      </c>
      <c r="E41" s="156" t="e" cm="1">
        <f t="array" ref="E41">INDEX('[14]Transaction Fee Pricing'!$B$2:$F$78,82,MATCH('TCO per country'!$C41,'[14]Transaction Fee Pricing'!$2:$2,0)+3)</f>
        <v>#N/A</v>
      </c>
      <c r="F41" s="156" t="e" cm="1">
        <f t="array" ref="F41">INDEX('[14]Transaction Fee Pricing'!$B$2:$F$78,95,MATCH('TCO per country'!$C41,'[14]Transaction Fee Pricing'!$2:$2,0)+3)</f>
        <v>#N/A</v>
      </c>
      <c r="G41" s="156" t="e" cm="1">
        <f t="array" ref="G41">INDEX('[14]Transaction Fee Pricing'!$B$2:$F$78,111,MATCH('TCO per country'!$C41,'[14]Transaction Fee Pricing'!$2:$2,0)+3)</f>
        <v>#N/A</v>
      </c>
      <c r="H41" s="156" t="e" cm="1">
        <f t="array" ref="H41">INDEX('[14]Transaction Fee Pricing'!$B$2:$F$78,126,MATCH('TCO per country'!$C41,'[14]Transaction Fee Pricing'!$2:$2,0)+3)</f>
        <v>#N/A</v>
      </c>
      <c r="I41" s="156" t="e">
        <f t="shared" si="1"/>
        <v>#N/A</v>
      </c>
      <c r="J41" s="156" t="e" cm="1">
        <f t="array" ref="J41">INDEX('[14]Transaction Fee Pricing'!$B$2:$F$78,130,MATCH('TCO per country'!$C41,'[14]Transaction Fee Pricing'!$2:$2,0)+3)</f>
        <v>#N/A</v>
      </c>
      <c r="K41" s="156" t="e" cm="1">
        <f t="array" ref="K41">INDEX('[14]Transaction Fee Pricing'!$B$2:$F$78,131,MATCH('TCO per country'!$C41,'[14]Transaction Fee Pricing'!$2:$2,0)+3)</f>
        <v>#N/A</v>
      </c>
      <c r="L41" s="156" t="e" cm="1">
        <f t="array" ref="L41">INDEX('[14]Transaction Fee Pricing'!$B$2:$F$78,132,MATCH('TCO per country'!$C41,'[14]Transaction Fee Pricing'!$2:$2,0)+3)</f>
        <v>#N/A</v>
      </c>
      <c r="M41" s="157" t="e">
        <f>SUM(
    INDEX('[14]Transaction Fee Pricing'!$B$2:$F$78,129,MATCH('TCO per country'!$C41,'[14]Transaction Fee Pricing'!$2:$2,0)+3),
    INDEX('[14]Transaction Fee Pricing'!$B$2:$F$78,133,MATCH('TCO per country'!$C41,'[14]Transaction Fee Pricing'!$2:$2,0)+3),
    INDEX('[14]Transaction Fee Pricing'!$B$2:$F$78,134,MATCH('TCO per country'!$C41,'[14]Transaction Fee Pricing'!$2:$2,0)+3),
    INDEX('[14]Transaction Fee Pricing'!$B$2:$F$78,135,MATCH('TCO per country'!$C41,'[14]Transaction Fee Pricing'!$2:$2,0)+3),
    INDEX('[14]Transaction Fee Pricing'!$B$2:$F$78,136,MATCH('TCO per country'!$C41,'[14]Transaction Fee Pricing'!$2:$2,0)+3),
    INDEX('[14]Transaction Fee Pricing'!$B$2:$F$78,137,MATCH('TCO per country'!$C41,'[14]Transaction Fee Pricing'!$2:$2,0)+3),
    INDEX('[14]Transaction Fee Pricing'!$B$2:$F$78,138,MATCH('TCO per country'!$C41,'[14]Transaction Fee Pricing'!$2:$2,0)+3),
    INDEX('[14]Transaction Fee Pricing'!$B$2:$F$78,139,MATCH('TCO per country'!$C41,'[14]Transaction Fee Pricing'!$2:$2,0)+3)
)</f>
        <v>#N/A</v>
      </c>
      <c r="N41" s="156" t="e" cm="1">
        <f t="array" ref="N41">INDEX('[14]Transaction Fee Pricing'!$B$2:$F$78,150,MATCH('TCO per country'!$C41,'[14]Transaction Fee Pricing'!$2:$2,0)+3)</f>
        <v>#N/A</v>
      </c>
      <c r="O41" s="156" t="e" cm="1">
        <f t="array" ref="O41">INDEX('[14]Transaction Fee Pricing'!$B$2:$F$78,163,MATCH('TCO per country'!$C41,'[14]Transaction Fee Pricing'!$2:$2,0)+3)</f>
        <v>#N/A</v>
      </c>
      <c r="Q41" s="156" t="e">
        <f t="shared" si="0"/>
        <v>#N/A</v>
      </c>
      <c r="S41" s="154"/>
      <c r="T41" s="156" t="e" cm="1">
        <f t="array" ref="T41">INDEX('[14]Transaction Fee Pricing'!$B$2:$F$78,181,MATCH('TCO per country'!$C41,'[14]Transaction Fee Pricing'!$2:$2,0)+3)</f>
        <v>#N/A</v>
      </c>
    </row>
    <row r="42" spans="3:20" ht="14.85" customHeight="1">
      <c r="C42" s="155" t="s">
        <v>235</v>
      </c>
      <c r="D42" s="156" t="e" cm="1">
        <f t="array" ref="D42">INDEX('[14]Transaction Fee Pricing'!$B$2:$F$78,69,MATCH('TCO per country'!$C42,'[14]Transaction Fee Pricing'!$2:$2,0)+3)</f>
        <v>#N/A</v>
      </c>
      <c r="E42" s="156" t="e" cm="1">
        <f t="array" ref="E42">INDEX('[14]Transaction Fee Pricing'!$B$2:$F$78,82,MATCH('TCO per country'!$C42,'[14]Transaction Fee Pricing'!$2:$2,0)+3)</f>
        <v>#N/A</v>
      </c>
      <c r="F42" s="156" t="e" cm="1">
        <f t="array" ref="F42">INDEX('[14]Transaction Fee Pricing'!$B$2:$F$78,95,MATCH('TCO per country'!$C42,'[14]Transaction Fee Pricing'!$2:$2,0)+3)</f>
        <v>#N/A</v>
      </c>
      <c r="G42" s="156" t="e" cm="1">
        <f t="array" ref="G42">INDEX('[14]Transaction Fee Pricing'!$B$2:$F$78,111,MATCH('TCO per country'!$C42,'[14]Transaction Fee Pricing'!$2:$2,0)+3)</f>
        <v>#N/A</v>
      </c>
      <c r="H42" s="156" t="e" cm="1">
        <f t="array" ref="H42">INDEX('[14]Transaction Fee Pricing'!$B$2:$F$78,126,MATCH('TCO per country'!$C42,'[14]Transaction Fee Pricing'!$2:$2,0)+3)</f>
        <v>#N/A</v>
      </c>
      <c r="I42" s="156" t="e">
        <f t="shared" si="1"/>
        <v>#N/A</v>
      </c>
      <c r="J42" s="156" t="e" cm="1">
        <f t="array" ref="J42">INDEX('[14]Transaction Fee Pricing'!$B$2:$F$78,130,MATCH('TCO per country'!$C42,'[14]Transaction Fee Pricing'!$2:$2,0)+3)</f>
        <v>#N/A</v>
      </c>
      <c r="K42" s="156" t="e" cm="1">
        <f t="array" ref="K42">INDEX('[14]Transaction Fee Pricing'!$B$2:$F$78,131,MATCH('TCO per country'!$C42,'[14]Transaction Fee Pricing'!$2:$2,0)+3)</f>
        <v>#N/A</v>
      </c>
      <c r="L42" s="156" t="e" cm="1">
        <f t="array" ref="L42">INDEX('[14]Transaction Fee Pricing'!$B$2:$F$78,132,MATCH('TCO per country'!$C42,'[14]Transaction Fee Pricing'!$2:$2,0)+3)</f>
        <v>#N/A</v>
      </c>
      <c r="M42" s="157" t="e">
        <f>SUM(
    INDEX('[14]Transaction Fee Pricing'!$B$2:$F$78,129,MATCH('TCO per country'!$C42,'[14]Transaction Fee Pricing'!$2:$2,0)+3),
    INDEX('[14]Transaction Fee Pricing'!$B$2:$F$78,133,MATCH('TCO per country'!$C42,'[14]Transaction Fee Pricing'!$2:$2,0)+3),
    INDEX('[14]Transaction Fee Pricing'!$B$2:$F$78,134,MATCH('TCO per country'!$C42,'[14]Transaction Fee Pricing'!$2:$2,0)+3),
    INDEX('[14]Transaction Fee Pricing'!$B$2:$F$78,135,MATCH('TCO per country'!$C42,'[14]Transaction Fee Pricing'!$2:$2,0)+3),
    INDEX('[14]Transaction Fee Pricing'!$B$2:$F$78,136,MATCH('TCO per country'!$C42,'[14]Transaction Fee Pricing'!$2:$2,0)+3),
    INDEX('[14]Transaction Fee Pricing'!$B$2:$F$78,137,MATCH('TCO per country'!$C42,'[14]Transaction Fee Pricing'!$2:$2,0)+3),
    INDEX('[14]Transaction Fee Pricing'!$B$2:$F$78,138,MATCH('TCO per country'!$C42,'[14]Transaction Fee Pricing'!$2:$2,0)+3),
    INDEX('[14]Transaction Fee Pricing'!$B$2:$F$78,139,MATCH('TCO per country'!$C42,'[14]Transaction Fee Pricing'!$2:$2,0)+3)
)</f>
        <v>#N/A</v>
      </c>
      <c r="N42" s="156" t="e" cm="1">
        <f t="array" ref="N42">INDEX('[14]Transaction Fee Pricing'!$B$2:$F$78,150,MATCH('TCO per country'!$C42,'[14]Transaction Fee Pricing'!$2:$2,0)+3)</f>
        <v>#N/A</v>
      </c>
      <c r="O42" s="156" t="e" cm="1">
        <f t="array" ref="O42">INDEX('[14]Transaction Fee Pricing'!$B$2:$F$78,163,MATCH('TCO per country'!$C42,'[14]Transaction Fee Pricing'!$2:$2,0)+3)</f>
        <v>#N/A</v>
      </c>
      <c r="Q42" s="156" t="e">
        <f t="shared" si="0"/>
        <v>#N/A</v>
      </c>
      <c r="S42" s="154"/>
      <c r="T42" s="156" t="e" cm="1">
        <f t="array" ref="T42">INDEX('[14]Transaction Fee Pricing'!$B$2:$F$78,181,MATCH('TCO per country'!$C42,'[14]Transaction Fee Pricing'!$2:$2,0)+3)</f>
        <v>#N/A</v>
      </c>
    </row>
    <row r="43" spans="3:20" ht="16.350000000000001" customHeight="1">
      <c r="C43" s="155" t="s">
        <v>236</v>
      </c>
      <c r="D43" s="156" t="e" cm="1">
        <f t="array" ref="D43">INDEX('[14]Transaction Fee Pricing'!$B$2:$F$78,69,MATCH('TCO per country'!$C43,'[14]Transaction Fee Pricing'!$2:$2,0)+3)</f>
        <v>#N/A</v>
      </c>
      <c r="E43" s="156" t="e" cm="1">
        <f t="array" ref="E43">INDEX('[14]Transaction Fee Pricing'!$B$2:$F$78,82,MATCH('TCO per country'!$C43,'[14]Transaction Fee Pricing'!$2:$2,0)+3)</f>
        <v>#N/A</v>
      </c>
      <c r="F43" s="156" t="e" cm="1">
        <f t="array" ref="F43">INDEX('[14]Transaction Fee Pricing'!$B$2:$F$78,95,MATCH('TCO per country'!$C43,'[14]Transaction Fee Pricing'!$2:$2,0)+3)</f>
        <v>#N/A</v>
      </c>
      <c r="G43" s="156" t="e" cm="1">
        <f t="array" ref="G43">INDEX('[14]Transaction Fee Pricing'!$B$2:$F$78,111,MATCH('TCO per country'!$C43,'[14]Transaction Fee Pricing'!$2:$2,0)+3)</f>
        <v>#N/A</v>
      </c>
      <c r="H43" s="156" t="e" cm="1">
        <f t="array" ref="H43">INDEX('[14]Transaction Fee Pricing'!$B$2:$F$78,126,MATCH('TCO per country'!$C43,'[14]Transaction Fee Pricing'!$2:$2,0)+3)</f>
        <v>#N/A</v>
      </c>
      <c r="I43" s="156" t="e">
        <f t="shared" si="1"/>
        <v>#N/A</v>
      </c>
      <c r="J43" s="156" t="e" cm="1">
        <f t="array" ref="J43">INDEX('[14]Transaction Fee Pricing'!$B$2:$F$78,130,MATCH('TCO per country'!$C43,'[14]Transaction Fee Pricing'!$2:$2,0)+3)</f>
        <v>#N/A</v>
      </c>
      <c r="K43" s="156" t="e" cm="1">
        <f t="array" ref="K43">INDEX('[14]Transaction Fee Pricing'!$B$2:$F$78,131,MATCH('TCO per country'!$C43,'[14]Transaction Fee Pricing'!$2:$2,0)+3)</f>
        <v>#N/A</v>
      </c>
      <c r="L43" s="156" t="e" cm="1">
        <f t="array" ref="L43">INDEX('[14]Transaction Fee Pricing'!$B$2:$F$78,132,MATCH('TCO per country'!$C43,'[14]Transaction Fee Pricing'!$2:$2,0)+3)</f>
        <v>#N/A</v>
      </c>
      <c r="M43" s="157" t="e">
        <f>SUM(
    INDEX('[14]Transaction Fee Pricing'!$B$2:$F$78,129,MATCH('TCO per country'!$C43,'[14]Transaction Fee Pricing'!$2:$2,0)+3),
    INDEX('[14]Transaction Fee Pricing'!$B$2:$F$78,133,MATCH('TCO per country'!$C43,'[14]Transaction Fee Pricing'!$2:$2,0)+3),
    INDEX('[14]Transaction Fee Pricing'!$B$2:$F$78,134,MATCH('TCO per country'!$C43,'[14]Transaction Fee Pricing'!$2:$2,0)+3),
    INDEX('[14]Transaction Fee Pricing'!$B$2:$F$78,135,MATCH('TCO per country'!$C43,'[14]Transaction Fee Pricing'!$2:$2,0)+3),
    INDEX('[14]Transaction Fee Pricing'!$B$2:$F$78,136,MATCH('TCO per country'!$C43,'[14]Transaction Fee Pricing'!$2:$2,0)+3),
    INDEX('[14]Transaction Fee Pricing'!$B$2:$F$78,137,MATCH('TCO per country'!$C43,'[14]Transaction Fee Pricing'!$2:$2,0)+3),
    INDEX('[14]Transaction Fee Pricing'!$B$2:$F$78,138,MATCH('TCO per country'!$C43,'[14]Transaction Fee Pricing'!$2:$2,0)+3),
    INDEX('[14]Transaction Fee Pricing'!$B$2:$F$78,139,MATCH('TCO per country'!$C43,'[14]Transaction Fee Pricing'!$2:$2,0)+3)
)</f>
        <v>#N/A</v>
      </c>
      <c r="N43" s="156" t="e" cm="1">
        <f t="array" ref="N43">INDEX('[14]Transaction Fee Pricing'!$B$2:$F$78,150,MATCH('TCO per country'!$C43,'[14]Transaction Fee Pricing'!$2:$2,0)+3)</f>
        <v>#N/A</v>
      </c>
      <c r="O43" s="156" t="e" cm="1">
        <f t="array" ref="O43">INDEX('[14]Transaction Fee Pricing'!$B$2:$F$78,163,MATCH('TCO per country'!$C43,'[14]Transaction Fee Pricing'!$2:$2,0)+3)</f>
        <v>#N/A</v>
      </c>
      <c r="Q43" s="156" t="e">
        <f t="shared" si="0"/>
        <v>#N/A</v>
      </c>
      <c r="S43" s="154"/>
      <c r="T43" s="156" t="e" cm="1">
        <f t="array" ref="T43">INDEX('[14]Transaction Fee Pricing'!$B$2:$F$78,181,MATCH('TCO per country'!$C43,'[14]Transaction Fee Pricing'!$2:$2,0)+3)</f>
        <v>#N/A</v>
      </c>
    </row>
    <row r="44" spans="3:20" ht="14.85" customHeight="1">
      <c r="C44" s="155" t="s">
        <v>237</v>
      </c>
      <c r="D44" s="156" t="e" cm="1">
        <f t="array" ref="D44">INDEX('[14]Transaction Fee Pricing'!$B$2:$F$78,69,MATCH('TCO per country'!$C44,'[14]Transaction Fee Pricing'!$2:$2,0)+3)</f>
        <v>#N/A</v>
      </c>
      <c r="E44" s="156" t="e" cm="1">
        <f t="array" ref="E44">INDEX('[14]Transaction Fee Pricing'!$B$2:$F$78,82,MATCH('TCO per country'!$C44,'[14]Transaction Fee Pricing'!$2:$2,0)+3)</f>
        <v>#N/A</v>
      </c>
      <c r="F44" s="156" t="e" cm="1">
        <f t="array" ref="F44">INDEX('[14]Transaction Fee Pricing'!$B$2:$F$78,95,MATCH('TCO per country'!$C44,'[14]Transaction Fee Pricing'!$2:$2,0)+3)</f>
        <v>#N/A</v>
      </c>
      <c r="G44" s="156" t="e" cm="1">
        <f t="array" ref="G44">INDEX('[14]Transaction Fee Pricing'!$B$2:$F$78,111,MATCH('TCO per country'!$C44,'[14]Transaction Fee Pricing'!$2:$2,0)+3)</f>
        <v>#N/A</v>
      </c>
      <c r="H44" s="156" t="e" cm="1">
        <f t="array" ref="H44">INDEX('[14]Transaction Fee Pricing'!$B$2:$F$78,126,MATCH('TCO per country'!$C44,'[14]Transaction Fee Pricing'!$2:$2,0)+3)</f>
        <v>#N/A</v>
      </c>
      <c r="I44" s="156" t="e">
        <f t="shared" si="1"/>
        <v>#N/A</v>
      </c>
      <c r="J44" s="156" t="e" cm="1">
        <f t="array" ref="J44">INDEX('[14]Transaction Fee Pricing'!$B$2:$F$78,130,MATCH('TCO per country'!$C44,'[14]Transaction Fee Pricing'!$2:$2,0)+3)</f>
        <v>#N/A</v>
      </c>
      <c r="K44" s="156" t="e" cm="1">
        <f t="array" ref="K44">INDEX('[14]Transaction Fee Pricing'!$B$2:$F$78,131,MATCH('TCO per country'!$C44,'[14]Transaction Fee Pricing'!$2:$2,0)+3)</f>
        <v>#N/A</v>
      </c>
      <c r="L44" s="156" t="e" cm="1">
        <f t="array" ref="L44">INDEX('[14]Transaction Fee Pricing'!$B$2:$F$78,132,MATCH('TCO per country'!$C44,'[14]Transaction Fee Pricing'!$2:$2,0)+3)</f>
        <v>#N/A</v>
      </c>
      <c r="M44" s="157" t="e">
        <f>SUM(
    INDEX('[14]Transaction Fee Pricing'!$B$2:$F$78,129,MATCH('TCO per country'!$C44,'[14]Transaction Fee Pricing'!$2:$2,0)+3),
    INDEX('[14]Transaction Fee Pricing'!$B$2:$F$78,133,MATCH('TCO per country'!$C44,'[14]Transaction Fee Pricing'!$2:$2,0)+3),
    INDEX('[14]Transaction Fee Pricing'!$B$2:$F$78,134,MATCH('TCO per country'!$C44,'[14]Transaction Fee Pricing'!$2:$2,0)+3),
    INDEX('[14]Transaction Fee Pricing'!$B$2:$F$78,135,MATCH('TCO per country'!$C44,'[14]Transaction Fee Pricing'!$2:$2,0)+3),
    INDEX('[14]Transaction Fee Pricing'!$B$2:$F$78,136,MATCH('TCO per country'!$C44,'[14]Transaction Fee Pricing'!$2:$2,0)+3),
    INDEX('[14]Transaction Fee Pricing'!$B$2:$F$78,137,MATCH('TCO per country'!$C44,'[14]Transaction Fee Pricing'!$2:$2,0)+3),
    INDEX('[14]Transaction Fee Pricing'!$B$2:$F$78,138,MATCH('TCO per country'!$C44,'[14]Transaction Fee Pricing'!$2:$2,0)+3),
    INDEX('[14]Transaction Fee Pricing'!$B$2:$F$78,139,MATCH('TCO per country'!$C44,'[14]Transaction Fee Pricing'!$2:$2,0)+3)
)</f>
        <v>#N/A</v>
      </c>
      <c r="N44" s="156" t="e" cm="1">
        <f t="array" ref="N44">INDEX('[14]Transaction Fee Pricing'!$B$2:$F$78,150,MATCH('TCO per country'!$C44,'[14]Transaction Fee Pricing'!$2:$2,0)+3)</f>
        <v>#N/A</v>
      </c>
      <c r="O44" s="156" t="e" cm="1">
        <f t="array" ref="O44">INDEX('[14]Transaction Fee Pricing'!$B$2:$F$78,163,MATCH('TCO per country'!$C44,'[14]Transaction Fee Pricing'!$2:$2,0)+3)</f>
        <v>#N/A</v>
      </c>
      <c r="Q44" s="156" t="e">
        <f t="shared" si="0"/>
        <v>#N/A</v>
      </c>
      <c r="S44" s="154"/>
      <c r="T44" s="156" t="e" cm="1">
        <f t="array" ref="T44">INDEX('[14]Transaction Fee Pricing'!$B$2:$F$78,181,MATCH('TCO per country'!$C44,'[14]Transaction Fee Pricing'!$2:$2,0)+3)</f>
        <v>#N/A</v>
      </c>
    </row>
    <row r="45" spans="3:20" ht="14.85" customHeight="1">
      <c r="C45" s="155" t="s">
        <v>238</v>
      </c>
      <c r="D45" s="156" t="e" cm="1">
        <f t="array" ref="D45">INDEX('[14]Transaction Fee Pricing'!$B$2:$F$78,69,MATCH('TCO per country'!$C45,'[14]Transaction Fee Pricing'!$2:$2,0)+3)</f>
        <v>#N/A</v>
      </c>
      <c r="E45" s="156" t="e" cm="1">
        <f t="array" ref="E45">INDEX('[14]Transaction Fee Pricing'!$B$2:$F$78,82,MATCH('TCO per country'!$C45,'[14]Transaction Fee Pricing'!$2:$2,0)+3)</f>
        <v>#N/A</v>
      </c>
      <c r="F45" s="156" t="e" cm="1">
        <f t="array" ref="F45">INDEX('[14]Transaction Fee Pricing'!$B$2:$F$78,95,MATCH('TCO per country'!$C45,'[14]Transaction Fee Pricing'!$2:$2,0)+3)</f>
        <v>#N/A</v>
      </c>
      <c r="G45" s="156" t="e" cm="1">
        <f t="array" ref="G45">INDEX('[14]Transaction Fee Pricing'!$B$2:$F$78,111,MATCH('TCO per country'!$C45,'[14]Transaction Fee Pricing'!$2:$2,0)+3)</f>
        <v>#N/A</v>
      </c>
      <c r="H45" s="156" t="e" cm="1">
        <f t="array" ref="H45">INDEX('[14]Transaction Fee Pricing'!$B$2:$F$78,126,MATCH('TCO per country'!$C45,'[14]Transaction Fee Pricing'!$2:$2,0)+3)</f>
        <v>#N/A</v>
      </c>
      <c r="I45" s="156" t="e">
        <f t="shared" si="1"/>
        <v>#N/A</v>
      </c>
      <c r="J45" s="156" t="e" cm="1">
        <f t="array" ref="J45">INDEX('[14]Transaction Fee Pricing'!$B$2:$F$78,130,MATCH('TCO per country'!$C45,'[14]Transaction Fee Pricing'!$2:$2,0)+3)</f>
        <v>#N/A</v>
      </c>
      <c r="K45" s="156" t="e" cm="1">
        <f t="array" ref="K45">INDEX('[14]Transaction Fee Pricing'!$B$2:$F$78,131,MATCH('TCO per country'!$C45,'[14]Transaction Fee Pricing'!$2:$2,0)+3)</f>
        <v>#N/A</v>
      </c>
      <c r="L45" s="156" t="e" cm="1">
        <f t="array" ref="L45">INDEX('[14]Transaction Fee Pricing'!$B$2:$F$78,132,MATCH('TCO per country'!$C45,'[14]Transaction Fee Pricing'!$2:$2,0)+3)</f>
        <v>#N/A</v>
      </c>
      <c r="M45" s="157" t="e">
        <f>SUM(
    INDEX('[14]Transaction Fee Pricing'!$B$2:$F$78,129,MATCH('TCO per country'!$C45,'[14]Transaction Fee Pricing'!$2:$2,0)+3),
    INDEX('[14]Transaction Fee Pricing'!$B$2:$F$78,133,MATCH('TCO per country'!$C45,'[14]Transaction Fee Pricing'!$2:$2,0)+3),
    INDEX('[14]Transaction Fee Pricing'!$B$2:$F$78,134,MATCH('TCO per country'!$C45,'[14]Transaction Fee Pricing'!$2:$2,0)+3),
    INDEX('[14]Transaction Fee Pricing'!$B$2:$F$78,135,MATCH('TCO per country'!$C45,'[14]Transaction Fee Pricing'!$2:$2,0)+3),
    INDEX('[14]Transaction Fee Pricing'!$B$2:$F$78,136,MATCH('TCO per country'!$C45,'[14]Transaction Fee Pricing'!$2:$2,0)+3),
    INDEX('[14]Transaction Fee Pricing'!$B$2:$F$78,137,MATCH('TCO per country'!$C45,'[14]Transaction Fee Pricing'!$2:$2,0)+3),
    INDEX('[14]Transaction Fee Pricing'!$B$2:$F$78,138,MATCH('TCO per country'!$C45,'[14]Transaction Fee Pricing'!$2:$2,0)+3),
    INDEX('[14]Transaction Fee Pricing'!$B$2:$F$78,139,MATCH('TCO per country'!$C45,'[14]Transaction Fee Pricing'!$2:$2,0)+3)
)</f>
        <v>#N/A</v>
      </c>
      <c r="N45" s="156" t="e" cm="1">
        <f t="array" ref="N45">INDEX('[14]Transaction Fee Pricing'!$B$2:$F$78,150,MATCH('TCO per country'!$C45,'[14]Transaction Fee Pricing'!$2:$2,0)+3)</f>
        <v>#N/A</v>
      </c>
      <c r="O45" s="156" t="e" cm="1">
        <f t="array" ref="O45">INDEX('[14]Transaction Fee Pricing'!$B$2:$F$78,163,MATCH('TCO per country'!$C45,'[14]Transaction Fee Pricing'!$2:$2,0)+3)</f>
        <v>#N/A</v>
      </c>
      <c r="Q45" s="156" t="e">
        <f t="shared" si="0"/>
        <v>#N/A</v>
      </c>
      <c r="S45" s="154"/>
      <c r="T45" s="156" t="e" cm="1">
        <f t="array" ref="T45">INDEX('[14]Transaction Fee Pricing'!$B$2:$F$78,181,MATCH('TCO per country'!$C45,'[14]Transaction Fee Pricing'!$2:$2,0)+3)</f>
        <v>#N/A</v>
      </c>
    </row>
    <row r="46" spans="3:20" ht="14.85" customHeight="1">
      <c r="C46" s="155" t="s">
        <v>239</v>
      </c>
      <c r="D46" s="156" t="e" cm="1">
        <f t="array" ref="D46">INDEX('[14]Transaction Fee Pricing'!$B$2:$F$78,69,MATCH('TCO per country'!$C46,'[14]Transaction Fee Pricing'!$2:$2,0)+3)</f>
        <v>#N/A</v>
      </c>
      <c r="E46" s="156" t="e" cm="1">
        <f t="array" ref="E46">INDEX('[14]Transaction Fee Pricing'!$B$2:$F$78,82,MATCH('TCO per country'!$C46,'[14]Transaction Fee Pricing'!$2:$2,0)+3)</f>
        <v>#N/A</v>
      </c>
      <c r="F46" s="156" t="e" cm="1">
        <f t="array" ref="F46">INDEX('[14]Transaction Fee Pricing'!$B$2:$F$78,95,MATCH('TCO per country'!$C46,'[14]Transaction Fee Pricing'!$2:$2,0)+3)</f>
        <v>#N/A</v>
      </c>
      <c r="G46" s="156" t="e" cm="1">
        <f t="array" ref="G46">INDEX('[14]Transaction Fee Pricing'!$B$2:$F$78,111,MATCH('TCO per country'!$C46,'[14]Transaction Fee Pricing'!$2:$2,0)+3)</f>
        <v>#N/A</v>
      </c>
      <c r="H46" s="156" t="e" cm="1">
        <f t="array" ref="H46">INDEX('[14]Transaction Fee Pricing'!$B$2:$F$78,126,MATCH('TCO per country'!$C46,'[14]Transaction Fee Pricing'!$2:$2,0)+3)</f>
        <v>#N/A</v>
      </c>
      <c r="I46" s="156" t="e">
        <f t="shared" si="1"/>
        <v>#N/A</v>
      </c>
      <c r="J46" s="156" t="e" cm="1">
        <f t="array" ref="J46">INDEX('[14]Transaction Fee Pricing'!$B$2:$F$78,130,MATCH('TCO per country'!$C46,'[14]Transaction Fee Pricing'!$2:$2,0)+3)</f>
        <v>#N/A</v>
      </c>
      <c r="K46" s="156" t="e" cm="1">
        <f t="array" ref="K46">INDEX('[14]Transaction Fee Pricing'!$B$2:$F$78,131,MATCH('TCO per country'!$C46,'[14]Transaction Fee Pricing'!$2:$2,0)+3)</f>
        <v>#N/A</v>
      </c>
      <c r="L46" s="156" t="e" cm="1">
        <f t="array" ref="L46">INDEX('[14]Transaction Fee Pricing'!$B$2:$F$78,132,MATCH('TCO per country'!$C46,'[14]Transaction Fee Pricing'!$2:$2,0)+3)</f>
        <v>#N/A</v>
      </c>
      <c r="M46" s="157" t="e">
        <f>SUM(
    INDEX('[14]Transaction Fee Pricing'!$B$2:$F$78,129,MATCH('TCO per country'!$C46,'[14]Transaction Fee Pricing'!$2:$2,0)+3),
    INDEX('[14]Transaction Fee Pricing'!$B$2:$F$78,133,MATCH('TCO per country'!$C46,'[14]Transaction Fee Pricing'!$2:$2,0)+3),
    INDEX('[14]Transaction Fee Pricing'!$B$2:$F$78,134,MATCH('TCO per country'!$C46,'[14]Transaction Fee Pricing'!$2:$2,0)+3),
    INDEX('[14]Transaction Fee Pricing'!$B$2:$F$78,135,MATCH('TCO per country'!$C46,'[14]Transaction Fee Pricing'!$2:$2,0)+3),
    INDEX('[14]Transaction Fee Pricing'!$B$2:$F$78,136,MATCH('TCO per country'!$C46,'[14]Transaction Fee Pricing'!$2:$2,0)+3),
    INDEX('[14]Transaction Fee Pricing'!$B$2:$F$78,137,MATCH('TCO per country'!$C46,'[14]Transaction Fee Pricing'!$2:$2,0)+3),
    INDEX('[14]Transaction Fee Pricing'!$B$2:$F$78,138,MATCH('TCO per country'!$C46,'[14]Transaction Fee Pricing'!$2:$2,0)+3),
    INDEX('[14]Transaction Fee Pricing'!$B$2:$F$78,139,MATCH('TCO per country'!$C46,'[14]Transaction Fee Pricing'!$2:$2,0)+3)
)</f>
        <v>#N/A</v>
      </c>
      <c r="N46" s="156" t="e" cm="1">
        <f t="array" ref="N46">INDEX('[14]Transaction Fee Pricing'!$B$2:$F$78,150,MATCH('TCO per country'!$C46,'[14]Transaction Fee Pricing'!$2:$2,0)+3)</f>
        <v>#N/A</v>
      </c>
      <c r="O46" s="156" t="e" cm="1">
        <f t="array" ref="O46">INDEX('[14]Transaction Fee Pricing'!$B$2:$F$78,163,MATCH('TCO per country'!$C46,'[14]Transaction Fee Pricing'!$2:$2,0)+3)</f>
        <v>#N/A</v>
      </c>
      <c r="Q46" s="156" t="e">
        <f t="shared" si="0"/>
        <v>#N/A</v>
      </c>
      <c r="S46" s="154"/>
      <c r="T46" s="156" t="e" cm="1">
        <f t="array" ref="T46">INDEX('[14]Transaction Fee Pricing'!$B$2:$F$78,181,MATCH('TCO per country'!$C46,'[14]Transaction Fee Pricing'!$2:$2,0)+3)</f>
        <v>#N/A</v>
      </c>
    </row>
    <row r="47" spans="3:20" ht="14.85" customHeight="1">
      <c r="C47" s="155" t="s">
        <v>240</v>
      </c>
      <c r="D47" s="156" t="e" cm="1">
        <f t="array" ref="D47">INDEX('[14]Transaction Fee Pricing'!$B$2:$F$78,69,MATCH('TCO per country'!$C47,'[14]Transaction Fee Pricing'!$2:$2,0)+3)</f>
        <v>#N/A</v>
      </c>
      <c r="E47" s="156" t="e" cm="1">
        <f t="array" ref="E47">INDEX('[14]Transaction Fee Pricing'!$B$2:$F$78,82,MATCH('TCO per country'!$C47,'[14]Transaction Fee Pricing'!$2:$2,0)+3)</f>
        <v>#N/A</v>
      </c>
      <c r="F47" s="156" t="e" cm="1">
        <f t="array" ref="F47">INDEX('[14]Transaction Fee Pricing'!$B$2:$F$78,95,MATCH('TCO per country'!$C47,'[14]Transaction Fee Pricing'!$2:$2,0)+3)</f>
        <v>#N/A</v>
      </c>
      <c r="G47" s="156" t="e" cm="1">
        <f t="array" ref="G47">INDEX('[14]Transaction Fee Pricing'!$B$2:$F$78,111,MATCH('TCO per country'!$C47,'[14]Transaction Fee Pricing'!$2:$2,0)+3)</f>
        <v>#N/A</v>
      </c>
      <c r="H47" s="156" t="e" cm="1">
        <f t="array" ref="H47">INDEX('[14]Transaction Fee Pricing'!$B$2:$F$78,126,MATCH('TCO per country'!$C47,'[14]Transaction Fee Pricing'!$2:$2,0)+3)</f>
        <v>#N/A</v>
      </c>
      <c r="I47" s="156" t="e">
        <f t="shared" si="1"/>
        <v>#N/A</v>
      </c>
      <c r="J47" s="156" t="e" cm="1">
        <f t="array" ref="J47">INDEX('[14]Transaction Fee Pricing'!$B$2:$F$78,130,MATCH('TCO per country'!$C47,'[14]Transaction Fee Pricing'!$2:$2,0)+3)</f>
        <v>#N/A</v>
      </c>
      <c r="K47" s="156" t="e" cm="1">
        <f t="array" ref="K47">INDEX('[14]Transaction Fee Pricing'!$B$2:$F$78,131,MATCH('TCO per country'!$C47,'[14]Transaction Fee Pricing'!$2:$2,0)+3)</f>
        <v>#N/A</v>
      </c>
      <c r="L47" s="156" t="e" cm="1">
        <f t="array" ref="L47">INDEX('[14]Transaction Fee Pricing'!$B$2:$F$78,132,MATCH('TCO per country'!$C47,'[14]Transaction Fee Pricing'!$2:$2,0)+3)</f>
        <v>#N/A</v>
      </c>
      <c r="M47" s="157" t="e">
        <f>SUM(
    INDEX('[14]Transaction Fee Pricing'!$B$2:$F$78,129,MATCH('TCO per country'!$C47,'[14]Transaction Fee Pricing'!$2:$2,0)+3),
    INDEX('[14]Transaction Fee Pricing'!$B$2:$F$78,133,MATCH('TCO per country'!$C47,'[14]Transaction Fee Pricing'!$2:$2,0)+3),
    INDEX('[14]Transaction Fee Pricing'!$B$2:$F$78,134,MATCH('TCO per country'!$C47,'[14]Transaction Fee Pricing'!$2:$2,0)+3),
    INDEX('[14]Transaction Fee Pricing'!$B$2:$F$78,135,MATCH('TCO per country'!$C47,'[14]Transaction Fee Pricing'!$2:$2,0)+3),
    INDEX('[14]Transaction Fee Pricing'!$B$2:$F$78,136,MATCH('TCO per country'!$C47,'[14]Transaction Fee Pricing'!$2:$2,0)+3),
    INDEX('[14]Transaction Fee Pricing'!$B$2:$F$78,137,MATCH('TCO per country'!$C47,'[14]Transaction Fee Pricing'!$2:$2,0)+3),
    INDEX('[14]Transaction Fee Pricing'!$B$2:$F$78,138,MATCH('TCO per country'!$C47,'[14]Transaction Fee Pricing'!$2:$2,0)+3),
    INDEX('[14]Transaction Fee Pricing'!$B$2:$F$78,139,MATCH('TCO per country'!$C47,'[14]Transaction Fee Pricing'!$2:$2,0)+3)
)</f>
        <v>#N/A</v>
      </c>
      <c r="N47" s="156" t="e" cm="1">
        <f t="array" ref="N47">INDEX('[14]Transaction Fee Pricing'!$B$2:$F$78,150,MATCH('TCO per country'!$C47,'[14]Transaction Fee Pricing'!$2:$2,0)+3)</f>
        <v>#N/A</v>
      </c>
      <c r="O47" s="156" t="e" cm="1">
        <f t="array" ref="O47">INDEX('[14]Transaction Fee Pricing'!$B$2:$F$78,163,MATCH('TCO per country'!$C47,'[14]Transaction Fee Pricing'!$2:$2,0)+3)</f>
        <v>#N/A</v>
      </c>
      <c r="Q47" s="156" t="e">
        <f t="shared" si="0"/>
        <v>#N/A</v>
      </c>
      <c r="S47" s="154"/>
      <c r="T47" s="156" t="e" cm="1">
        <f t="array" ref="T47">INDEX('[14]Transaction Fee Pricing'!$B$2:$F$78,181,MATCH('TCO per country'!$C47,'[14]Transaction Fee Pricing'!$2:$2,0)+3)</f>
        <v>#N/A</v>
      </c>
    </row>
    <row r="48" spans="3:20" ht="14.85" customHeight="1">
      <c r="C48" s="155" t="s">
        <v>241</v>
      </c>
      <c r="D48" s="156" t="e" cm="1">
        <f t="array" ref="D48">INDEX('[14]Transaction Fee Pricing'!$B$2:$F$78,69,MATCH('TCO per country'!$C48,'[14]Transaction Fee Pricing'!$2:$2,0)+3)</f>
        <v>#N/A</v>
      </c>
      <c r="E48" s="156" t="e" cm="1">
        <f t="array" ref="E48">INDEX('[14]Transaction Fee Pricing'!$B$2:$F$78,82,MATCH('TCO per country'!$C48,'[14]Transaction Fee Pricing'!$2:$2,0)+3)</f>
        <v>#N/A</v>
      </c>
      <c r="F48" s="156" t="e" cm="1">
        <f t="array" ref="F48">INDEX('[14]Transaction Fee Pricing'!$B$2:$F$78,95,MATCH('TCO per country'!$C48,'[14]Transaction Fee Pricing'!$2:$2,0)+3)</f>
        <v>#N/A</v>
      </c>
      <c r="G48" s="156" t="e" cm="1">
        <f t="array" ref="G48">INDEX('[14]Transaction Fee Pricing'!$B$2:$F$78,111,MATCH('TCO per country'!$C48,'[14]Transaction Fee Pricing'!$2:$2,0)+3)</f>
        <v>#N/A</v>
      </c>
      <c r="H48" s="156" t="e" cm="1">
        <f t="array" ref="H48">INDEX('[14]Transaction Fee Pricing'!$B$2:$F$78,126,MATCH('TCO per country'!$C48,'[14]Transaction Fee Pricing'!$2:$2,0)+3)</f>
        <v>#N/A</v>
      </c>
      <c r="I48" s="156" t="e">
        <f t="shared" si="1"/>
        <v>#N/A</v>
      </c>
      <c r="J48" s="156" t="e" cm="1">
        <f t="array" ref="J48">INDEX('[14]Transaction Fee Pricing'!$B$2:$F$78,130,MATCH('TCO per country'!$C48,'[14]Transaction Fee Pricing'!$2:$2,0)+3)</f>
        <v>#N/A</v>
      </c>
      <c r="K48" s="156" t="e" cm="1">
        <f t="array" ref="K48">INDEX('[14]Transaction Fee Pricing'!$B$2:$F$78,131,MATCH('TCO per country'!$C48,'[14]Transaction Fee Pricing'!$2:$2,0)+3)</f>
        <v>#N/A</v>
      </c>
      <c r="L48" s="156" t="e" cm="1">
        <f t="array" ref="L48">INDEX('[14]Transaction Fee Pricing'!$B$2:$F$78,132,MATCH('TCO per country'!$C48,'[14]Transaction Fee Pricing'!$2:$2,0)+3)</f>
        <v>#N/A</v>
      </c>
      <c r="M48" s="157" t="e">
        <f>SUM(
    INDEX('[14]Transaction Fee Pricing'!$B$2:$F$78,129,MATCH('TCO per country'!$C48,'[14]Transaction Fee Pricing'!$2:$2,0)+3),
    INDEX('[14]Transaction Fee Pricing'!$B$2:$F$78,133,MATCH('TCO per country'!$C48,'[14]Transaction Fee Pricing'!$2:$2,0)+3),
    INDEX('[14]Transaction Fee Pricing'!$B$2:$F$78,134,MATCH('TCO per country'!$C48,'[14]Transaction Fee Pricing'!$2:$2,0)+3),
    INDEX('[14]Transaction Fee Pricing'!$B$2:$F$78,135,MATCH('TCO per country'!$C48,'[14]Transaction Fee Pricing'!$2:$2,0)+3),
    INDEX('[14]Transaction Fee Pricing'!$B$2:$F$78,136,MATCH('TCO per country'!$C48,'[14]Transaction Fee Pricing'!$2:$2,0)+3),
    INDEX('[14]Transaction Fee Pricing'!$B$2:$F$78,137,MATCH('TCO per country'!$C48,'[14]Transaction Fee Pricing'!$2:$2,0)+3),
    INDEX('[14]Transaction Fee Pricing'!$B$2:$F$78,138,MATCH('TCO per country'!$C48,'[14]Transaction Fee Pricing'!$2:$2,0)+3),
    INDEX('[14]Transaction Fee Pricing'!$B$2:$F$78,139,MATCH('TCO per country'!$C48,'[14]Transaction Fee Pricing'!$2:$2,0)+3)
)</f>
        <v>#N/A</v>
      </c>
      <c r="N48" s="156" t="e" cm="1">
        <f t="array" ref="N48">INDEX('[14]Transaction Fee Pricing'!$B$2:$F$78,150,MATCH('TCO per country'!$C48,'[14]Transaction Fee Pricing'!$2:$2,0)+3)</f>
        <v>#N/A</v>
      </c>
      <c r="O48" s="156" t="e" cm="1">
        <f t="array" ref="O48">INDEX('[14]Transaction Fee Pricing'!$B$2:$F$78,163,MATCH('TCO per country'!$C48,'[14]Transaction Fee Pricing'!$2:$2,0)+3)</f>
        <v>#N/A</v>
      </c>
      <c r="Q48" s="156" t="e">
        <f t="shared" si="0"/>
        <v>#N/A</v>
      </c>
      <c r="S48" s="154"/>
      <c r="T48" s="156" t="e" cm="1">
        <f t="array" ref="T48">INDEX('[14]Transaction Fee Pricing'!$B$2:$F$78,181,MATCH('TCO per country'!$C48,'[14]Transaction Fee Pricing'!$2:$2,0)+3)</f>
        <v>#N/A</v>
      </c>
    </row>
    <row r="49" spans="3:20" ht="14.85" customHeight="1">
      <c r="C49" s="155" t="s">
        <v>242</v>
      </c>
      <c r="D49" s="156" t="e" cm="1">
        <f t="array" ref="D49">INDEX('[14]Transaction Fee Pricing'!$B$2:$F$78,69,MATCH('TCO per country'!$C49,'[14]Transaction Fee Pricing'!$2:$2,0)+3)</f>
        <v>#N/A</v>
      </c>
      <c r="E49" s="156" t="e" cm="1">
        <f t="array" ref="E49">INDEX('[14]Transaction Fee Pricing'!$B$2:$F$78,82,MATCH('TCO per country'!$C49,'[14]Transaction Fee Pricing'!$2:$2,0)+3)</f>
        <v>#N/A</v>
      </c>
      <c r="F49" s="156" t="e" cm="1">
        <f t="array" ref="F49">INDEX('[14]Transaction Fee Pricing'!$B$2:$F$78,95,MATCH('TCO per country'!$C49,'[14]Transaction Fee Pricing'!$2:$2,0)+3)</f>
        <v>#N/A</v>
      </c>
      <c r="G49" s="156" t="e" cm="1">
        <f t="array" ref="G49">INDEX('[14]Transaction Fee Pricing'!$B$2:$F$78,111,MATCH('TCO per country'!$C49,'[14]Transaction Fee Pricing'!$2:$2,0)+3)</f>
        <v>#N/A</v>
      </c>
      <c r="H49" s="156" t="e" cm="1">
        <f t="array" ref="H49">INDEX('[14]Transaction Fee Pricing'!$B$2:$F$78,126,MATCH('TCO per country'!$C49,'[14]Transaction Fee Pricing'!$2:$2,0)+3)</f>
        <v>#N/A</v>
      </c>
      <c r="I49" s="156" t="e">
        <f t="shared" si="1"/>
        <v>#N/A</v>
      </c>
      <c r="J49" s="156" t="e" cm="1">
        <f t="array" ref="J49">INDEX('[14]Transaction Fee Pricing'!$B$2:$F$78,130,MATCH('TCO per country'!$C49,'[14]Transaction Fee Pricing'!$2:$2,0)+3)</f>
        <v>#N/A</v>
      </c>
      <c r="K49" s="156" t="e" cm="1">
        <f t="array" ref="K49">INDEX('[14]Transaction Fee Pricing'!$B$2:$F$78,131,MATCH('TCO per country'!$C49,'[14]Transaction Fee Pricing'!$2:$2,0)+3)</f>
        <v>#N/A</v>
      </c>
      <c r="L49" s="156" t="e" cm="1">
        <f t="array" ref="L49">INDEX('[14]Transaction Fee Pricing'!$B$2:$F$78,132,MATCH('TCO per country'!$C49,'[14]Transaction Fee Pricing'!$2:$2,0)+3)</f>
        <v>#N/A</v>
      </c>
      <c r="M49" s="157" t="e">
        <f>SUM(
    INDEX('[14]Transaction Fee Pricing'!$B$2:$F$78,129,MATCH('TCO per country'!$C49,'[14]Transaction Fee Pricing'!$2:$2,0)+3),
    INDEX('[14]Transaction Fee Pricing'!$B$2:$F$78,133,MATCH('TCO per country'!$C49,'[14]Transaction Fee Pricing'!$2:$2,0)+3),
    INDEX('[14]Transaction Fee Pricing'!$B$2:$F$78,134,MATCH('TCO per country'!$C49,'[14]Transaction Fee Pricing'!$2:$2,0)+3),
    INDEX('[14]Transaction Fee Pricing'!$B$2:$F$78,135,MATCH('TCO per country'!$C49,'[14]Transaction Fee Pricing'!$2:$2,0)+3),
    INDEX('[14]Transaction Fee Pricing'!$B$2:$F$78,136,MATCH('TCO per country'!$C49,'[14]Transaction Fee Pricing'!$2:$2,0)+3),
    INDEX('[14]Transaction Fee Pricing'!$B$2:$F$78,137,MATCH('TCO per country'!$C49,'[14]Transaction Fee Pricing'!$2:$2,0)+3),
    INDEX('[14]Transaction Fee Pricing'!$B$2:$F$78,138,MATCH('TCO per country'!$C49,'[14]Transaction Fee Pricing'!$2:$2,0)+3),
    INDEX('[14]Transaction Fee Pricing'!$B$2:$F$78,139,MATCH('TCO per country'!$C49,'[14]Transaction Fee Pricing'!$2:$2,0)+3)
)</f>
        <v>#N/A</v>
      </c>
      <c r="N49" s="156" t="e" cm="1">
        <f t="array" ref="N49">INDEX('[14]Transaction Fee Pricing'!$B$2:$F$78,150,MATCH('TCO per country'!$C49,'[14]Transaction Fee Pricing'!$2:$2,0)+3)</f>
        <v>#N/A</v>
      </c>
      <c r="O49" s="156" t="e" cm="1">
        <f t="array" ref="O49">INDEX('[14]Transaction Fee Pricing'!$B$2:$F$78,163,MATCH('TCO per country'!$C49,'[14]Transaction Fee Pricing'!$2:$2,0)+3)</f>
        <v>#N/A</v>
      </c>
      <c r="Q49" s="156" t="e">
        <f t="shared" si="0"/>
        <v>#N/A</v>
      </c>
      <c r="S49" s="154"/>
      <c r="T49" s="156" t="e" cm="1">
        <f t="array" ref="T49">INDEX('[14]Transaction Fee Pricing'!$B$2:$F$78,181,MATCH('TCO per country'!$C49,'[14]Transaction Fee Pricing'!$2:$2,0)+3)</f>
        <v>#N/A</v>
      </c>
    </row>
    <row r="50" spans="3:20" ht="14.85" customHeight="1">
      <c r="C50" s="155" t="s">
        <v>243</v>
      </c>
      <c r="D50" s="156" t="e" cm="1">
        <f t="array" ref="D50">INDEX('[14]Transaction Fee Pricing'!$B$2:$F$78,69,MATCH('TCO per country'!$C50,'[14]Transaction Fee Pricing'!$2:$2,0)+3)</f>
        <v>#N/A</v>
      </c>
      <c r="E50" s="156" t="e" cm="1">
        <f t="array" ref="E50">INDEX('[14]Transaction Fee Pricing'!$B$2:$F$78,82,MATCH('TCO per country'!$C50,'[14]Transaction Fee Pricing'!$2:$2,0)+3)</f>
        <v>#N/A</v>
      </c>
      <c r="F50" s="156" t="e" cm="1">
        <f t="array" ref="F50">INDEX('[14]Transaction Fee Pricing'!$B$2:$F$78,95,MATCH('TCO per country'!$C50,'[14]Transaction Fee Pricing'!$2:$2,0)+3)</f>
        <v>#N/A</v>
      </c>
      <c r="G50" s="156" t="e" cm="1">
        <f t="array" ref="G50">INDEX('[14]Transaction Fee Pricing'!$B$2:$F$78,111,MATCH('TCO per country'!$C50,'[14]Transaction Fee Pricing'!$2:$2,0)+3)</f>
        <v>#N/A</v>
      </c>
      <c r="H50" s="156" t="e" cm="1">
        <f t="array" ref="H50">INDEX('[14]Transaction Fee Pricing'!$B$2:$F$78,126,MATCH('TCO per country'!$C50,'[14]Transaction Fee Pricing'!$2:$2,0)+3)</f>
        <v>#N/A</v>
      </c>
      <c r="I50" s="156" t="e">
        <f t="shared" si="1"/>
        <v>#N/A</v>
      </c>
      <c r="J50" s="156" t="e" cm="1">
        <f t="array" ref="J50">INDEX('[14]Transaction Fee Pricing'!$B$2:$F$78,130,MATCH('TCO per country'!$C50,'[14]Transaction Fee Pricing'!$2:$2,0)+3)</f>
        <v>#N/A</v>
      </c>
      <c r="K50" s="156" t="e" cm="1">
        <f t="array" ref="K50">INDEX('[14]Transaction Fee Pricing'!$B$2:$F$78,131,MATCH('TCO per country'!$C50,'[14]Transaction Fee Pricing'!$2:$2,0)+3)</f>
        <v>#N/A</v>
      </c>
      <c r="L50" s="156" t="e" cm="1">
        <f t="array" ref="L50">INDEX('[14]Transaction Fee Pricing'!$B$2:$F$78,132,MATCH('TCO per country'!$C50,'[14]Transaction Fee Pricing'!$2:$2,0)+3)</f>
        <v>#N/A</v>
      </c>
      <c r="M50" s="157" t="e">
        <f>SUM(
    INDEX('[14]Transaction Fee Pricing'!$B$2:$F$78,129,MATCH('TCO per country'!$C50,'[14]Transaction Fee Pricing'!$2:$2,0)+3),
    INDEX('[14]Transaction Fee Pricing'!$B$2:$F$78,133,MATCH('TCO per country'!$C50,'[14]Transaction Fee Pricing'!$2:$2,0)+3),
    INDEX('[14]Transaction Fee Pricing'!$B$2:$F$78,134,MATCH('TCO per country'!$C50,'[14]Transaction Fee Pricing'!$2:$2,0)+3),
    INDEX('[14]Transaction Fee Pricing'!$B$2:$F$78,135,MATCH('TCO per country'!$C50,'[14]Transaction Fee Pricing'!$2:$2,0)+3),
    INDEX('[14]Transaction Fee Pricing'!$B$2:$F$78,136,MATCH('TCO per country'!$C50,'[14]Transaction Fee Pricing'!$2:$2,0)+3),
    INDEX('[14]Transaction Fee Pricing'!$B$2:$F$78,137,MATCH('TCO per country'!$C50,'[14]Transaction Fee Pricing'!$2:$2,0)+3),
    INDEX('[14]Transaction Fee Pricing'!$B$2:$F$78,138,MATCH('TCO per country'!$C50,'[14]Transaction Fee Pricing'!$2:$2,0)+3),
    INDEX('[14]Transaction Fee Pricing'!$B$2:$F$78,139,MATCH('TCO per country'!$C50,'[14]Transaction Fee Pricing'!$2:$2,0)+3)
)</f>
        <v>#N/A</v>
      </c>
      <c r="N50" s="156" t="e" cm="1">
        <f t="array" ref="N50">INDEX('[14]Transaction Fee Pricing'!$B$2:$F$78,150,MATCH('TCO per country'!$C50,'[14]Transaction Fee Pricing'!$2:$2,0)+3)</f>
        <v>#N/A</v>
      </c>
      <c r="O50" s="156" t="e" cm="1">
        <f t="array" ref="O50">INDEX('[14]Transaction Fee Pricing'!$B$2:$F$78,163,MATCH('TCO per country'!$C50,'[14]Transaction Fee Pricing'!$2:$2,0)+3)</f>
        <v>#N/A</v>
      </c>
      <c r="Q50" s="156" t="e">
        <f t="shared" si="0"/>
        <v>#N/A</v>
      </c>
      <c r="S50" s="154"/>
      <c r="T50" s="156" t="e" cm="1">
        <f t="array" ref="T50">INDEX('[14]Transaction Fee Pricing'!$B$2:$F$78,181,MATCH('TCO per country'!$C50,'[14]Transaction Fee Pricing'!$2:$2,0)+3)</f>
        <v>#N/A</v>
      </c>
    </row>
    <row r="51" spans="3:20" ht="14.85" customHeight="1">
      <c r="C51" s="155" t="s">
        <v>244</v>
      </c>
      <c r="D51" s="156" t="e" cm="1">
        <f t="array" ref="D51">INDEX('[14]Transaction Fee Pricing'!$B$2:$F$78,69,MATCH('TCO per country'!$C51,'[14]Transaction Fee Pricing'!$2:$2,0)+3)</f>
        <v>#N/A</v>
      </c>
      <c r="E51" s="156" t="e" cm="1">
        <f t="array" ref="E51">INDEX('[14]Transaction Fee Pricing'!$B$2:$F$78,82,MATCH('TCO per country'!$C51,'[14]Transaction Fee Pricing'!$2:$2,0)+3)</f>
        <v>#N/A</v>
      </c>
      <c r="F51" s="156" t="e" cm="1">
        <f t="array" ref="F51">INDEX('[14]Transaction Fee Pricing'!$B$2:$F$78,95,MATCH('TCO per country'!$C51,'[14]Transaction Fee Pricing'!$2:$2,0)+3)</f>
        <v>#N/A</v>
      </c>
      <c r="G51" s="156" t="e" cm="1">
        <f t="array" ref="G51">INDEX('[14]Transaction Fee Pricing'!$B$2:$F$78,111,MATCH('TCO per country'!$C51,'[14]Transaction Fee Pricing'!$2:$2,0)+3)</f>
        <v>#N/A</v>
      </c>
      <c r="H51" s="156" t="e" cm="1">
        <f t="array" ref="H51">INDEX('[14]Transaction Fee Pricing'!$B$2:$F$78,126,MATCH('TCO per country'!$C51,'[14]Transaction Fee Pricing'!$2:$2,0)+3)</f>
        <v>#N/A</v>
      </c>
      <c r="I51" s="156" t="e">
        <f t="shared" si="1"/>
        <v>#N/A</v>
      </c>
      <c r="J51" s="156" t="e" cm="1">
        <f t="array" ref="J51">INDEX('[14]Transaction Fee Pricing'!$B$2:$F$78,130,MATCH('TCO per country'!$C51,'[14]Transaction Fee Pricing'!$2:$2,0)+3)</f>
        <v>#N/A</v>
      </c>
      <c r="K51" s="156" t="e" cm="1">
        <f t="array" ref="K51">INDEX('[14]Transaction Fee Pricing'!$B$2:$F$78,131,MATCH('TCO per country'!$C51,'[14]Transaction Fee Pricing'!$2:$2,0)+3)</f>
        <v>#N/A</v>
      </c>
      <c r="L51" s="156" t="e" cm="1">
        <f t="array" ref="L51">INDEX('[14]Transaction Fee Pricing'!$B$2:$F$78,132,MATCH('TCO per country'!$C51,'[14]Transaction Fee Pricing'!$2:$2,0)+3)</f>
        <v>#N/A</v>
      </c>
      <c r="M51" s="157" t="e">
        <f>SUM(
    INDEX('[14]Transaction Fee Pricing'!$B$2:$F$78,129,MATCH('TCO per country'!$C51,'[14]Transaction Fee Pricing'!$2:$2,0)+3),
    INDEX('[14]Transaction Fee Pricing'!$B$2:$F$78,133,MATCH('TCO per country'!$C51,'[14]Transaction Fee Pricing'!$2:$2,0)+3),
    INDEX('[14]Transaction Fee Pricing'!$B$2:$F$78,134,MATCH('TCO per country'!$C51,'[14]Transaction Fee Pricing'!$2:$2,0)+3),
    INDEX('[14]Transaction Fee Pricing'!$B$2:$F$78,135,MATCH('TCO per country'!$C51,'[14]Transaction Fee Pricing'!$2:$2,0)+3),
    INDEX('[14]Transaction Fee Pricing'!$B$2:$F$78,136,MATCH('TCO per country'!$C51,'[14]Transaction Fee Pricing'!$2:$2,0)+3),
    INDEX('[14]Transaction Fee Pricing'!$B$2:$F$78,137,MATCH('TCO per country'!$C51,'[14]Transaction Fee Pricing'!$2:$2,0)+3),
    INDEX('[14]Transaction Fee Pricing'!$B$2:$F$78,138,MATCH('TCO per country'!$C51,'[14]Transaction Fee Pricing'!$2:$2,0)+3),
    INDEX('[14]Transaction Fee Pricing'!$B$2:$F$78,139,MATCH('TCO per country'!$C51,'[14]Transaction Fee Pricing'!$2:$2,0)+3)
)</f>
        <v>#N/A</v>
      </c>
      <c r="N51" s="156" t="e" cm="1">
        <f t="array" ref="N51">INDEX('[14]Transaction Fee Pricing'!$B$2:$F$78,150,MATCH('TCO per country'!$C51,'[14]Transaction Fee Pricing'!$2:$2,0)+3)</f>
        <v>#N/A</v>
      </c>
      <c r="O51" s="156" t="e" cm="1">
        <f t="array" ref="O51">INDEX('[14]Transaction Fee Pricing'!$B$2:$F$78,163,MATCH('TCO per country'!$C51,'[14]Transaction Fee Pricing'!$2:$2,0)+3)</f>
        <v>#N/A</v>
      </c>
      <c r="Q51" s="156" t="e">
        <f t="shared" si="0"/>
        <v>#N/A</v>
      </c>
      <c r="S51" s="154"/>
      <c r="T51" s="156" t="e" cm="1">
        <f t="array" ref="T51">INDEX('[14]Transaction Fee Pricing'!$B$2:$F$78,181,MATCH('TCO per country'!$C51,'[14]Transaction Fee Pricing'!$2:$2,0)+3)</f>
        <v>#N/A</v>
      </c>
    </row>
    <row r="52" spans="3:20" ht="14.85" customHeight="1">
      <c r="C52" s="155" t="s">
        <v>245</v>
      </c>
      <c r="D52" s="156" t="e" cm="1">
        <f t="array" ref="D52">INDEX('[14]Transaction Fee Pricing'!$B$2:$F$78,69,MATCH('TCO per country'!$C52,'[14]Transaction Fee Pricing'!$2:$2,0)+3)</f>
        <v>#N/A</v>
      </c>
      <c r="E52" s="156" t="e" cm="1">
        <f t="array" ref="E52">INDEX('[14]Transaction Fee Pricing'!$B$2:$F$78,82,MATCH('TCO per country'!$C52,'[14]Transaction Fee Pricing'!$2:$2,0)+3)</f>
        <v>#N/A</v>
      </c>
      <c r="F52" s="156" t="e" cm="1">
        <f t="array" ref="F52">INDEX('[14]Transaction Fee Pricing'!$B$2:$F$78,95,MATCH('TCO per country'!$C52,'[14]Transaction Fee Pricing'!$2:$2,0)+3)</f>
        <v>#N/A</v>
      </c>
      <c r="G52" s="156" t="e" cm="1">
        <f t="array" ref="G52">INDEX('[14]Transaction Fee Pricing'!$B$2:$F$78,111,MATCH('TCO per country'!$C52,'[14]Transaction Fee Pricing'!$2:$2,0)+3)</f>
        <v>#N/A</v>
      </c>
      <c r="H52" s="156" t="e" cm="1">
        <f t="array" ref="H52">INDEX('[14]Transaction Fee Pricing'!$B$2:$F$78,126,MATCH('TCO per country'!$C52,'[14]Transaction Fee Pricing'!$2:$2,0)+3)</f>
        <v>#N/A</v>
      </c>
      <c r="I52" s="156" t="e">
        <f t="shared" si="1"/>
        <v>#N/A</v>
      </c>
      <c r="J52" s="156" t="e" cm="1">
        <f t="array" ref="J52">INDEX('[14]Transaction Fee Pricing'!$B$2:$F$78,130,MATCH('TCO per country'!$C52,'[14]Transaction Fee Pricing'!$2:$2,0)+3)</f>
        <v>#N/A</v>
      </c>
      <c r="K52" s="156" t="e" cm="1">
        <f t="array" ref="K52">INDEX('[14]Transaction Fee Pricing'!$B$2:$F$78,131,MATCH('TCO per country'!$C52,'[14]Transaction Fee Pricing'!$2:$2,0)+3)</f>
        <v>#N/A</v>
      </c>
      <c r="L52" s="156" t="e" cm="1">
        <f t="array" ref="L52">INDEX('[14]Transaction Fee Pricing'!$B$2:$F$78,132,MATCH('TCO per country'!$C52,'[14]Transaction Fee Pricing'!$2:$2,0)+3)</f>
        <v>#N/A</v>
      </c>
      <c r="M52" s="157" t="e">
        <f>SUM(
    INDEX('[14]Transaction Fee Pricing'!$B$2:$F$78,129,MATCH('TCO per country'!$C52,'[14]Transaction Fee Pricing'!$2:$2,0)+3),
    INDEX('[14]Transaction Fee Pricing'!$B$2:$F$78,133,MATCH('TCO per country'!$C52,'[14]Transaction Fee Pricing'!$2:$2,0)+3),
    INDEX('[14]Transaction Fee Pricing'!$B$2:$F$78,134,MATCH('TCO per country'!$C52,'[14]Transaction Fee Pricing'!$2:$2,0)+3),
    INDEX('[14]Transaction Fee Pricing'!$B$2:$F$78,135,MATCH('TCO per country'!$C52,'[14]Transaction Fee Pricing'!$2:$2,0)+3),
    INDEX('[14]Transaction Fee Pricing'!$B$2:$F$78,136,MATCH('TCO per country'!$C52,'[14]Transaction Fee Pricing'!$2:$2,0)+3),
    INDEX('[14]Transaction Fee Pricing'!$B$2:$F$78,137,MATCH('TCO per country'!$C52,'[14]Transaction Fee Pricing'!$2:$2,0)+3),
    INDEX('[14]Transaction Fee Pricing'!$B$2:$F$78,138,MATCH('TCO per country'!$C52,'[14]Transaction Fee Pricing'!$2:$2,0)+3),
    INDEX('[14]Transaction Fee Pricing'!$B$2:$F$78,139,MATCH('TCO per country'!$C52,'[14]Transaction Fee Pricing'!$2:$2,0)+3)
)</f>
        <v>#N/A</v>
      </c>
      <c r="N52" s="156" t="e" cm="1">
        <f t="array" ref="N52">INDEX('[14]Transaction Fee Pricing'!$B$2:$F$78,150,MATCH('TCO per country'!$C52,'[14]Transaction Fee Pricing'!$2:$2,0)+3)</f>
        <v>#N/A</v>
      </c>
      <c r="O52" s="156" t="e" cm="1">
        <f t="array" ref="O52">INDEX('[14]Transaction Fee Pricing'!$B$2:$F$78,163,MATCH('TCO per country'!$C52,'[14]Transaction Fee Pricing'!$2:$2,0)+3)</f>
        <v>#N/A</v>
      </c>
      <c r="Q52" s="156" t="e">
        <f t="shared" si="0"/>
        <v>#N/A</v>
      </c>
      <c r="S52" s="154"/>
      <c r="T52" s="156" t="e" cm="1">
        <f t="array" ref="T52">INDEX('[14]Transaction Fee Pricing'!$B$2:$F$78,181,MATCH('TCO per country'!$C52,'[14]Transaction Fee Pricing'!$2:$2,0)+3)</f>
        <v>#N/A</v>
      </c>
    </row>
    <row r="53" spans="3:20" ht="14.85" customHeight="1">
      <c r="C53" s="155" t="s">
        <v>246</v>
      </c>
      <c r="D53" s="156" t="e" cm="1">
        <f t="array" ref="D53">INDEX('[14]Transaction Fee Pricing'!$B$2:$F$78,69,MATCH('TCO per country'!$C53,'[14]Transaction Fee Pricing'!$2:$2,0)+3)</f>
        <v>#N/A</v>
      </c>
      <c r="E53" s="156" t="e" cm="1">
        <f t="array" ref="E53">INDEX('[14]Transaction Fee Pricing'!$B$2:$F$78,82,MATCH('TCO per country'!$C53,'[14]Transaction Fee Pricing'!$2:$2,0)+3)</f>
        <v>#N/A</v>
      </c>
      <c r="F53" s="156" t="e" cm="1">
        <f t="array" ref="F53">INDEX('[14]Transaction Fee Pricing'!$B$2:$F$78,95,MATCH('TCO per country'!$C53,'[14]Transaction Fee Pricing'!$2:$2,0)+3)</f>
        <v>#N/A</v>
      </c>
      <c r="G53" s="156" t="e" cm="1">
        <f t="array" ref="G53">INDEX('[14]Transaction Fee Pricing'!$B$2:$F$78,111,MATCH('TCO per country'!$C53,'[14]Transaction Fee Pricing'!$2:$2,0)+3)</f>
        <v>#N/A</v>
      </c>
      <c r="H53" s="156" t="e" cm="1">
        <f t="array" ref="H53">INDEX('[14]Transaction Fee Pricing'!$B$2:$F$78,126,MATCH('TCO per country'!$C53,'[14]Transaction Fee Pricing'!$2:$2,0)+3)</f>
        <v>#N/A</v>
      </c>
      <c r="I53" s="156" t="e">
        <f t="shared" si="1"/>
        <v>#N/A</v>
      </c>
      <c r="J53" s="156" t="e" cm="1">
        <f t="array" ref="J53">INDEX('[14]Transaction Fee Pricing'!$B$2:$F$78,130,MATCH('TCO per country'!$C53,'[14]Transaction Fee Pricing'!$2:$2,0)+3)</f>
        <v>#N/A</v>
      </c>
      <c r="K53" s="156" t="e" cm="1">
        <f t="array" ref="K53">INDEX('[14]Transaction Fee Pricing'!$B$2:$F$78,131,MATCH('TCO per country'!$C53,'[14]Transaction Fee Pricing'!$2:$2,0)+3)</f>
        <v>#N/A</v>
      </c>
      <c r="L53" s="156" t="e" cm="1">
        <f t="array" ref="L53">INDEX('[14]Transaction Fee Pricing'!$B$2:$F$78,132,MATCH('TCO per country'!$C53,'[14]Transaction Fee Pricing'!$2:$2,0)+3)</f>
        <v>#N/A</v>
      </c>
      <c r="M53" s="157" t="e">
        <f>SUM(
    INDEX('[14]Transaction Fee Pricing'!$B$2:$F$78,129,MATCH('TCO per country'!$C53,'[14]Transaction Fee Pricing'!$2:$2,0)+3),
    INDEX('[14]Transaction Fee Pricing'!$B$2:$F$78,133,MATCH('TCO per country'!$C53,'[14]Transaction Fee Pricing'!$2:$2,0)+3),
    INDEX('[14]Transaction Fee Pricing'!$B$2:$F$78,134,MATCH('TCO per country'!$C53,'[14]Transaction Fee Pricing'!$2:$2,0)+3),
    INDEX('[14]Transaction Fee Pricing'!$B$2:$F$78,135,MATCH('TCO per country'!$C53,'[14]Transaction Fee Pricing'!$2:$2,0)+3),
    INDEX('[14]Transaction Fee Pricing'!$B$2:$F$78,136,MATCH('TCO per country'!$C53,'[14]Transaction Fee Pricing'!$2:$2,0)+3),
    INDEX('[14]Transaction Fee Pricing'!$B$2:$F$78,137,MATCH('TCO per country'!$C53,'[14]Transaction Fee Pricing'!$2:$2,0)+3),
    INDEX('[14]Transaction Fee Pricing'!$B$2:$F$78,138,MATCH('TCO per country'!$C53,'[14]Transaction Fee Pricing'!$2:$2,0)+3),
    INDEX('[14]Transaction Fee Pricing'!$B$2:$F$78,139,MATCH('TCO per country'!$C53,'[14]Transaction Fee Pricing'!$2:$2,0)+3)
)</f>
        <v>#N/A</v>
      </c>
      <c r="N53" s="156" t="e" cm="1">
        <f t="array" ref="N53">INDEX('[14]Transaction Fee Pricing'!$B$2:$F$78,150,MATCH('TCO per country'!$C53,'[14]Transaction Fee Pricing'!$2:$2,0)+3)</f>
        <v>#N/A</v>
      </c>
      <c r="O53" s="156" t="e" cm="1">
        <f t="array" ref="O53">INDEX('[14]Transaction Fee Pricing'!$B$2:$F$78,163,MATCH('TCO per country'!$C53,'[14]Transaction Fee Pricing'!$2:$2,0)+3)</f>
        <v>#N/A</v>
      </c>
      <c r="Q53" s="156" t="e">
        <f t="shared" si="0"/>
        <v>#N/A</v>
      </c>
      <c r="S53" s="154"/>
      <c r="T53" s="156" t="e" cm="1">
        <f t="array" ref="T53">INDEX('[14]Transaction Fee Pricing'!$B$2:$F$78,181,MATCH('TCO per country'!$C53,'[14]Transaction Fee Pricing'!$2:$2,0)+3)</f>
        <v>#N/A</v>
      </c>
    </row>
    <row r="54" spans="3:20" ht="14.85" customHeight="1">
      <c r="C54" s="155" t="s">
        <v>247</v>
      </c>
      <c r="D54" s="156" t="e" cm="1">
        <f t="array" ref="D54">INDEX('[14]Transaction Fee Pricing'!$B$2:$F$78,69,MATCH('TCO per country'!$C54,'[14]Transaction Fee Pricing'!$2:$2,0)+3)</f>
        <v>#N/A</v>
      </c>
      <c r="E54" s="156" t="e" cm="1">
        <f t="array" ref="E54">INDEX('[14]Transaction Fee Pricing'!$B$2:$F$78,82,MATCH('TCO per country'!$C54,'[14]Transaction Fee Pricing'!$2:$2,0)+3)</f>
        <v>#N/A</v>
      </c>
      <c r="F54" s="156" t="e" cm="1">
        <f t="array" ref="F54">INDEX('[14]Transaction Fee Pricing'!$B$2:$F$78,95,MATCH('TCO per country'!$C54,'[14]Transaction Fee Pricing'!$2:$2,0)+3)</f>
        <v>#N/A</v>
      </c>
      <c r="G54" s="156" t="e" cm="1">
        <f t="array" ref="G54">INDEX('[14]Transaction Fee Pricing'!$B$2:$F$78,111,MATCH('TCO per country'!$C54,'[14]Transaction Fee Pricing'!$2:$2,0)+3)</f>
        <v>#N/A</v>
      </c>
      <c r="H54" s="156" t="e" cm="1">
        <f t="array" ref="H54">INDEX('[14]Transaction Fee Pricing'!$B$2:$F$78,126,MATCH('TCO per country'!$C54,'[14]Transaction Fee Pricing'!$2:$2,0)+3)</f>
        <v>#N/A</v>
      </c>
      <c r="I54" s="156" t="e">
        <f t="shared" si="1"/>
        <v>#N/A</v>
      </c>
      <c r="J54" s="156" t="e" cm="1">
        <f t="array" ref="J54">INDEX('[14]Transaction Fee Pricing'!$B$2:$F$78,130,MATCH('TCO per country'!$C54,'[14]Transaction Fee Pricing'!$2:$2,0)+3)</f>
        <v>#N/A</v>
      </c>
      <c r="K54" s="156" t="e" cm="1">
        <f t="array" ref="K54">INDEX('[14]Transaction Fee Pricing'!$B$2:$F$78,131,MATCH('TCO per country'!$C54,'[14]Transaction Fee Pricing'!$2:$2,0)+3)</f>
        <v>#N/A</v>
      </c>
      <c r="L54" s="156" t="e" cm="1">
        <f t="array" ref="L54">INDEX('[14]Transaction Fee Pricing'!$B$2:$F$78,132,MATCH('TCO per country'!$C54,'[14]Transaction Fee Pricing'!$2:$2,0)+3)</f>
        <v>#N/A</v>
      </c>
      <c r="M54" s="157" t="e">
        <f>SUM(
    INDEX('[14]Transaction Fee Pricing'!$B$2:$F$78,129,MATCH('TCO per country'!$C54,'[14]Transaction Fee Pricing'!$2:$2,0)+3),
    INDEX('[14]Transaction Fee Pricing'!$B$2:$F$78,133,MATCH('TCO per country'!$C54,'[14]Transaction Fee Pricing'!$2:$2,0)+3),
    INDEX('[14]Transaction Fee Pricing'!$B$2:$F$78,134,MATCH('TCO per country'!$C54,'[14]Transaction Fee Pricing'!$2:$2,0)+3),
    INDEX('[14]Transaction Fee Pricing'!$B$2:$F$78,135,MATCH('TCO per country'!$C54,'[14]Transaction Fee Pricing'!$2:$2,0)+3),
    INDEX('[14]Transaction Fee Pricing'!$B$2:$F$78,136,MATCH('TCO per country'!$C54,'[14]Transaction Fee Pricing'!$2:$2,0)+3),
    INDEX('[14]Transaction Fee Pricing'!$B$2:$F$78,137,MATCH('TCO per country'!$C54,'[14]Transaction Fee Pricing'!$2:$2,0)+3),
    INDEX('[14]Transaction Fee Pricing'!$B$2:$F$78,138,MATCH('TCO per country'!$C54,'[14]Transaction Fee Pricing'!$2:$2,0)+3),
    INDEX('[14]Transaction Fee Pricing'!$B$2:$F$78,139,MATCH('TCO per country'!$C54,'[14]Transaction Fee Pricing'!$2:$2,0)+3)
)</f>
        <v>#N/A</v>
      </c>
      <c r="N54" s="156" t="e" cm="1">
        <f t="array" ref="N54">INDEX('[14]Transaction Fee Pricing'!$B$2:$F$78,150,MATCH('TCO per country'!$C54,'[14]Transaction Fee Pricing'!$2:$2,0)+3)</f>
        <v>#N/A</v>
      </c>
      <c r="O54" s="156" t="e" cm="1">
        <f t="array" ref="O54">INDEX('[14]Transaction Fee Pricing'!$B$2:$F$78,163,MATCH('TCO per country'!$C54,'[14]Transaction Fee Pricing'!$2:$2,0)+3)</f>
        <v>#N/A</v>
      </c>
      <c r="Q54" s="156" t="e">
        <f t="shared" si="0"/>
        <v>#N/A</v>
      </c>
      <c r="S54" s="154"/>
      <c r="T54" s="156" t="e" cm="1">
        <f t="array" ref="T54">INDEX('[14]Transaction Fee Pricing'!$B$2:$F$78,181,MATCH('TCO per country'!$C54,'[14]Transaction Fee Pricing'!$2:$2,0)+3)</f>
        <v>#N/A</v>
      </c>
    </row>
    <row r="55" spans="3:20" ht="14.85" customHeight="1">
      <c r="C55" s="155" t="s">
        <v>248</v>
      </c>
      <c r="D55" s="156" t="e" cm="1">
        <f t="array" ref="D55">INDEX('[14]Transaction Fee Pricing'!$B$2:$F$78,69,MATCH('TCO per country'!$C55,'[14]Transaction Fee Pricing'!$2:$2,0)+3)</f>
        <v>#N/A</v>
      </c>
      <c r="E55" s="156" t="e" cm="1">
        <f t="array" ref="E55">INDEX('[14]Transaction Fee Pricing'!$B$2:$F$78,82,MATCH('TCO per country'!$C55,'[14]Transaction Fee Pricing'!$2:$2,0)+3)</f>
        <v>#N/A</v>
      </c>
      <c r="F55" s="156" t="e" cm="1">
        <f t="array" ref="F55">INDEX('[14]Transaction Fee Pricing'!$B$2:$F$78,95,MATCH('TCO per country'!$C55,'[14]Transaction Fee Pricing'!$2:$2,0)+3)</f>
        <v>#N/A</v>
      </c>
      <c r="G55" s="156" t="e" cm="1">
        <f t="array" ref="G55">INDEX('[14]Transaction Fee Pricing'!$B$2:$F$78,111,MATCH('TCO per country'!$C55,'[14]Transaction Fee Pricing'!$2:$2,0)+3)</f>
        <v>#N/A</v>
      </c>
      <c r="H55" s="156" t="e" cm="1">
        <f t="array" ref="H55">INDEX('[14]Transaction Fee Pricing'!$B$2:$F$78,126,MATCH('TCO per country'!$C55,'[14]Transaction Fee Pricing'!$2:$2,0)+3)</f>
        <v>#N/A</v>
      </c>
      <c r="I55" s="156" t="e">
        <f t="shared" si="1"/>
        <v>#N/A</v>
      </c>
      <c r="J55" s="156" t="e" cm="1">
        <f t="array" ref="J55">INDEX('[14]Transaction Fee Pricing'!$B$2:$F$78,130,MATCH('TCO per country'!$C55,'[14]Transaction Fee Pricing'!$2:$2,0)+3)</f>
        <v>#N/A</v>
      </c>
      <c r="K55" s="156" t="e" cm="1">
        <f t="array" ref="K55">INDEX('[14]Transaction Fee Pricing'!$B$2:$F$78,131,MATCH('TCO per country'!$C55,'[14]Transaction Fee Pricing'!$2:$2,0)+3)</f>
        <v>#N/A</v>
      </c>
      <c r="L55" s="156" t="e" cm="1">
        <f t="array" ref="L55">INDEX('[14]Transaction Fee Pricing'!$B$2:$F$78,132,MATCH('TCO per country'!$C55,'[14]Transaction Fee Pricing'!$2:$2,0)+3)</f>
        <v>#N/A</v>
      </c>
      <c r="M55" s="157" t="e">
        <f>SUM(
    INDEX('[14]Transaction Fee Pricing'!$B$2:$F$78,129,MATCH('TCO per country'!$C55,'[14]Transaction Fee Pricing'!$2:$2,0)+3),
    INDEX('[14]Transaction Fee Pricing'!$B$2:$F$78,133,MATCH('TCO per country'!$C55,'[14]Transaction Fee Pricing'!$2:$2,0)+3),
    INDEX('[14]Transaction Fee Pricing'!$B$2:$F$78,134,MATCH('TCO per country'!$C55,'[14]Transaction Fee Pricing'!$2:$2,0)+3),
    INDEX('[14]Transaction Fee Pricing'!$B$2:$F$78,135,MATCH('TCO per country'!$C55,'[14]Transaction Fee Pricing'!$2:$2,0)+3),
    INDEX('[14]Transaction Fee Pricing'!$B$2:$F$78,136,MATCH('TCO per country'!$C55,'[14]Transaction Fee Pricing'!$2:$2,0)+3),
    INDEX('[14]Transaction Fee Pricing'!$B$2:$F$78,137,MATCH('TCO per country'!$C55,'[14]Transaction Fee Pricing'!$2:$2,0)+3),
    INDEX('[14]Transaction Fee Pricing'!$B$2:$F$78,138,MATCH('TCO per country'!$C55,'[14]Transaction Fee Pricing'!$2:$2,0)+3),
    INDEX('[14]Transaction Fee Pricing'!$B$2:$F$78,139,MATCH('TCO per country'!$C55,'[14]Transaction Fee Pricing'!$2:$2,0)+3)
)</f>
        <v>#N/A</v>
      </c>
      <c r="N55" s="156" t="e" cm="1">
        <f t="array" ref="N55">INDEX('[14]Transaction Fee Pricing'!$B$2:$F$78,150,MATCH('TCO per country'!$C55,'[14]Transaction Fee Pricing'!$2:$2,0)+3)</f>
        <v>#N/A</v>
      </c>
      <c r="O55" s="156" t="e" cm="1">
        <f t="array" ref="O55">INDEX('[14]Transaction Fee Pricing'!$B$2:$F$78,163,MATCH('TCO per country'!$C55,'[14]Transaction Fee Pricing'!$2:$2,0)+3)</f>
        <v>#N/A</v>
      </c>
      <c r="Q55" s="156" t="e">
        <f t="shared" si="0"/>
        <v>#N/A</v>
      </c>
      <c r="S55" s="154"/>
      <c r="T55" s="156" t="e" cm="1">
        <f t="array" ref="T55">INDEX('[14]Transaction Fee Pricing'!$B$2:$F$78,181,MATCH('TCO per country'!$C55,'[14]Transaction Fee Pricing'!$2:$2,0)+3)</f>
        <v>#N/A</v>
      </c>
    </row>
    <row r="56" spans="3:20" ht="14.85" customHeight="1">
      <c r="C56" s="155" t="s">
        <v>249</v>
      </c>
      <c r="D56" s="156" t="e" cm="1">
        <f t="array" ref="D56">INDEX('[14]Transaction Fee Pricing'!$B$2:$F$78,69,MATCH('TCO per country'!$C56,'[14]Transaction Fee Pricing'!$2:$2,0)+3)</f>
        <v>#N/A</v>
      </c>
      <c r="E56" s="156" t="e" cm="1">
        <f t="array" ref="E56">INDEX('[14]Transaction Fee Pricing'!$B$2:$F$78,82,MATCH('TCO per country'!$C56,'[14]Transaction Fee Pricing'!$2:$2,0)+3)</f>
        <v>#N/A</v>
      </c>
      <c r="F56" s="156" t="e" cm="1">
        <f t="array" ref="F56">INDEX('[14]Transaction Fee Pricing'!$B$2:$F$78,95,MATCH('TCO per country'!$C56,'[14]Transaction Fee Pricing'!$2:$2,0)+3)</f>
        <v>#N/A</v>
      </c>
      <c r="G56" s="156" t="e" cm="1">
        <f t="array" ref="G56">INDEX('[14]Transaction Fee Pricing'!$B$2:$F$78,111,MATCH('TCO per country'!$C56,'[14]Transaction Fee Pricing'!$2:$2,0)+3)</f>
        <v>#N/A</v>
      </c>
      <c r="H56" s="156" t="e" cm="1">
        <f t="array" ref="H56">INDEX('[14]Transaction Fee Pricing'!$B$2:$F$78,126,MATCH('TCO per country'!$C56,'[14]Transaction Fee Pricing'!$2:$2,0)+3)</f>
        <v>#N/A</v>
      </c>
      <c r="I56" s="156" t="e">
        <f t="shared" si="1"/>
        <v>#N/A</v>
      </c>
      <c r="J56" s="156" t="e" cm="1">
        <f t="array" ref="J56">INDEX('[14]Transaction Fee Pricing'!$B$2:$F$78,130,MATCH('TCO per country'!$C56,'[14]Transaction Fee Pricing'!$2:$2,0)+3)</f>
        <v>#N/A</v>
      </c>
      <c r="K56" s="156" t="e" cm="1">
        <f t="array" ref="K56">INDEX('[14]Transaction Fee Pricing'!$B$2:$F$78,131,MATCH('TCO per country'!$C56,'[14]Transaction Fee Pricing'!$2:$2,0)+3)</f>
        <v>#N/A</v>
      </c>
      <c r="L56" s="156" t="e" cm="1">
        <f t="array" ref="L56">INDEX('[14]Transaction Fee Pricing'!$B$2:$F$78,132,MATCH('TCO per country'!$C56,'[14]Transaction Fee Pricing'!$2:$2,0)+3)</f>
        <v>#N/A</v>
      </c>
      <c r="M56" s="157" t="e">
        <f>SUM(
    INDEX('[14]Transaction Fee Pricing'!$B$2:$F$78,129,MATCH('TCO per country'!$C56,'[14]Transaction Fee Pricing'!$2:$2,0)+3),
    INDEX('[14]Transaction Fee Pricing'!$B$2:$F$78,133,MATCH('TCO per country'!$C56,'[14]Transaction Fee Pricing'!$2:$2,0)+3),
    INDEX('[14]Transaction Fee Pricing'!$B$2:$F$78,134,MATCH('TCO per country'!$C56,'[14]Transaction Fee Pricing'!$2:$2,0)+3),
    INDEX('[14]Transaction Fee Pricing'!$B$2:$F$78,135,MATCH('TCO per country'!$C56,'[14]Transaction Fee Pricing'!$2:$2,0)+3),
    INDEX('[14]Transaction Fee Pricing'!$B$2:$F$78,136,MATCH('TCO per country'!$C56,'[14]Transaction Fee Pricing'!$2:$2,0)+3),
    INDEX('[14]Transaction Fee Pricing'!$B$2:$F$78,137,MATCH('TCO per country'!$C56,'[14]Transaction Fee Pricing'!$2:$2,0)+3),
    INDEX('[14]Transaction Fee Pricing'!$B$2:$F$78,138,MATCH('TCO per country'!$C56,'[14]Transaction Fee Pricing'!$2:$2,0)+3),
    INDEX('[14]Transaction Fee Pricing'!$B$2:$F$78,139,MATCH('TCO per country'!$C56,'[14]Transaction Fee Pricing'!$2:$2,0)+3)
)</f>
        <v>#N/A</v>
      </c>
      <c r="N56" s="156" t="e" cm="1">
        <f t="array" ref="N56">INDEX('[14]Transaction Fee Pricing'!$B$2:$F$78,150,MATCH('TCO per country'!$C56,'[14]Transaction Fee Pricing'!$2:$2,0)+3)</f>
        <v>#N/A</v>
      </c>
      <c r="O56" s="156" t="e" cm="1">
        <f t="array" ref="O56">INDEX('[14]Transaction Fee Pricing'!$B$2:$F$78,163,MATCH('TCO per country'!$C56,'[14]Transaction Fee Pricing'!$2:$2,0)+3)</f>
        <v>#N/A</v>
      </c>
      <c r="Q56" s="156" t="e">
        <f t="shared" si="0"/>
        <v>#N/A</v>
      </c>
      <c r="S56" s="154"/>
      <c r="T56" s="156" t="e" cm="1">
        <f t="array" ref="T56">INDEX('[14]Transaction Fee Pricing'!$B$2:$F$78,181,MATCH('TCO per country'!$C56,'[14]Transaction Fee Pricing'!$2:$2,0)+3)</f>
        <v>#N/A</v>
      </c>
    </row>
    <row r="57" spans="3:20" ht="14.85" customHeight="1">
      <c r="C57" s="155" t="s">
        <v>250</v>
      </c>
      <c r="D57" s="156" t="e" cm="1">
        <f t="array" ref="D57">INDEX('[14]Transaction Fee Pricing'!$B$2:$F$78,69,MATCH('TCO per country'!$C57,'[14]Transaction Fee Pricing'!$2:$2,0)+3)</f>
        <v>#N/A</v>
      </c>
      <c r="E57" s="156" t="e" cm="1">
        <f t="array" ref="E57">INDEX('[14]Transaction Fee Pricing'!$B$2:$F$78,82,MATCH('TCO per country'!$C57,'[14]Transaction Fee Pricing'!$2:$2,0)+3)</f>
        <v>#N/A</v>
      </c>
      <c r="F57" s="156" t="e" cm="1">
        <f t="array" ref="F57">INDEX('[14]Transaction Fee Pricing'!$B$2:$F$78,95,MATCH('TCO per country'!$C57,'[14]Transaction Fee Pricing'!$2:$2,0)+3)</f>
        <v>#N/A</v>
      </c>
      <c r="G57" s="156" t="e" cm="1">
        <f t="array" ref="G57">INDEX('[14]Transaction Fee Pricing'!$B$2:$F$78,111,MATCH('TCO per country'!$C57,'[14]Transaction Fee Pricing'!$2:$2,0)+3)</f>
        <v>#N/A</v>
      </c>
      <c r="H57" s="156" t="e" cm="1">
        <f t="array" ref="H57">INDEX('[14]Transaction Fee Pricing'!$B$2:$F$78,126,MATCH('TCO per country'!$C57,'[14]Transaction Fee Pricing'!$2:$2,0)+3)</f>
        <v>#N/A</v>
      </c>
      <c r="I57" s="156" t="e">
        <f t="shared" si="1"/>
        <v>#N/A</v>
      </c>
      <c r="J57" s="156" t="e" cm="1">
        <f t="array" ref="J57">INDEX('[14]Transaction Fee Pricing'!$B$2:$F$78,130,MATCH('TCO per country'!$C57,'[14]Transaction Fee Pricing'!$2:$2,0)+3)</f>
        <v>#N/A</v>
      </c>
      <c r="K57" s="156" t="e" cm="1">
        <f t="array" ref="K57">INDEX('[14]Transaction Fee Pricing'!$B$2:$F$78,131,MATCH('TCO per country'!$C57,'[14]Transaction Fee Pricing'!$2:$2,0)+3)</f>
        <v>#N/A</v>
      </c>
      <c r="L57" s="156" t="e" cm="1">
        <f t="array" ref="L57">INDEX('[14]Transaction Fee Pricing'!$B$2:$F$78,132,MATCH('TCO per country'!$C57,'[14]Transaction Fee Pricing'!$2:$2,0)+3)</f>
        <v>#N/A</v>
      </c>
      <c r="M57" s="157" t="e">
        <f>SUM(
    INDEX('[14]Transaction Fee Pricing'!$B$2:$F$78,129,MATCH('TCO per country'!$C57,'[14]Transaction Fee Pricing'!$2:$2,0)+3),
    INDEX('[14]Transaction Fee Pricing'!$B$2:$F$78,133,MATCH('TCO per country'!$C57,'[14]Transaction Fee Pricing'!$2:$2,0)+3),
    INDEX('[14]Transaction Fee Pricing'!$B$2:$F$78,134,MATCH('TCO per country'!$C57,'[14]Transaction Fee Pricing'!$2:$2,0)+3),
    INDEX('[14]Transaction Fee Pricing'!$B$2:$F$78,135,MATCH('TCO per country'!$C57,'[14]Transaction Fee Pricing'!$2:$2,0)+3),
    INDEX('[14]Transaction Fee Pricing'!$B$2:$F$78,136,MATCH('TCO per country'!$C57,'[14]Transaction Fee Pricing'!$2:$2,0)+3),
    INDEX('[14]Transaction Fee Pricing'!$B$2:$F$78,137,MATCH('TCO per country'!$C57,'[14]Transaction Fee Pricing'!$2:$2,0)+3),
    INDEX('[14]Transaction Fee Pricing'!$B$2:$F$78,138,MATCH('TCO per country'!$C57,'[14]Transaction Fee Pricing'!$2:$2,0)+3),
    INDEX('[14]Transaction Fee Pricing'!$B$2:$F$78,139,MATCH('TCO per country'!$C57,'[14]Transaction Fee Pricing'!$2:$2,0)+3)
)</f>
        <v>#N/A</v>
      </c>
      <c r="N57" s="156" t="e" cm="1">
        <f t="array" ref="N57">INDEX('[14]Transaction Fee Pricing'!$B$2:$F$78,150,MATCH('TCO per country'!$C57,'[14]Transaction Fee Pricing'!$2:$2,0)+3)</f>
        <v>#N/A</v>
      </c>
      <c r="O57" s="156" t="e" cm="1">
        <f t="array" ref="O57">INDEX('[14]Transaction Fee Pricing'!$B$2:$F$78,163,MATCH('TCO per country'!$C57,'[14]Transaction Fee Pricing'!$2:$2,0)+3)</f>
        <v>#N/A</v>
      </c>
      <c r="Q57" s="156" t="e">
        <f t="shared" si="0"/>
        <v>#N/A</v>
      </c>
      <c r="S57" s="154"/>
      <c r="T57" s="156" t="e" cm="1">
        <f t="array" ref="T57">INDEX('[14]Transaction Fee Pricing'!$B$2:$F$78,181,MATCH('TCO per country'!$C57,'[14]Transaction Fee Pricing'!$2:$2,0)+3)</f>
        <v>#N/A</v>
      </c>
    </row>
    <row r="58" spans="3:20" ht="14.85" customHeight="1">
      <c r="C58" s="155" t="s">
        <v>251</v>
      </c>
      <c r="D58" s="156" t="e" cm="1">
        <f t="array" ref="D58">INDEX('[14]Transaction Fee Pricing'!$B$2:$F$78,69,MATCH('TCO per country'!$C58,'[14]Transaction Fee Pricing'!$2:$2,0)+3)</f>
        <v>#N/A</v>
      </c>
      <c r="E58" s="156" t="e" cm="1">
        <f t="array" ref="E58">INDEX('[14]Transaction Fee Pricing'!$B$2:$F$78,82,MATCH('TCO per country'!$C58,'[14]Transaction Fee Pricing'!$2:$2,0)+3)</f>
        <v>#N/A</v>
      </c>
      <c r="F58" s="156" t="e" cm="1">
        <f t="array" ref="F58">INDEX('[14]Transaction Fee Pricing'!$B$2:$F$78,95,MATCH('TCO per country'!$C58,'[14]Transaction Fee Pricing'!$2:$2,0)+3)</f>
        <v>#N/A</v>
      </c>
      <c r="G58" s="156" t="e" cm="1">
        <f t="array" ref="G58">INDEX('[14]Transaction Fee Pricing'!$B$2:$F$78,111,MATCH('TCO per country'!$C58,'[14]Transaction Fee Pricing'!$2:$2,0)+3)</f>
        <v>#N/A</v>
      </c>
      <c r="H58" s="156" t="e" cm="1">
        <f t="array" ref="H58">INDEX('[14]Transaction Fee Pricing'!$B$2:$F$78,126,MATCH('TCO per country'!$C58,'[14]Transaction Fee Pricing'!$2:$2,0)+3)</f>
        <v>#N/A</v>
      </c>
      <c r="I58" s="156" t="e">
        <f t="shared" si="1"/>
        <v>#N/A</v>
      </c>
      <c r="J58" s="156" t="e" cm="1">
        <f t="array" ref="J58">INDEX('[14]Transaction Fee Pricing'!$B$2:$F$78,130,MATCH('TCO per country'!$C58,'[14]Transaction Fee Pricing'!$2:$2,0)+3)</f>
        <v>#N/A</v>
      </c>
      <c r="K58" s="156" t="e" cm="1">
        <f t="array" ref="K58">INDEX('[14]Transaction Fee Pricing'!$B$2:$F$78,131,MATCH('TCO per country'!$C58,'[14]Transaction Fee Pricing'!$2:$2,0)+3)</f>
        <v>#N/A</v>
      </c>
      <c r="L58" s="156" t="e" cm="1">
        <f t="array" ref="L58">INDEX('[14]Transaction Fee Pricing'!$B$2:$F$78,132,MATCH('TCO per country'!$C58,'[14]Transaction Fee Pricing'!$2:$2,0)+3)</f>
        <v>#N/A</v>
      </c>
      <c r="M58" s="157" t="e">
        <f>SUM(
    INDEX('[14]Transaction Fee Pricing'!$B$2:$F$78,129,MATCH('TCO per country'!$C58,'[14]Transaction Fee Pricing'!$2:$2,0)+3),
    INDEX('[14]Transaction Fee Pricing'!$B$2:$F$78,133,MATCH('TCO per country'!$C58,'[14]Transaction Fee Pricing'!$2:$2,0)+3),
    INDEX('[14]Transaction Fee Pricing'!$B$2:$F$78,134,MATCH('TCO per country'!$C58,'[14]Transaction Fee Pricing'!$2:$2,0)+3),
    INDEX('[14]Transaction Fee Pricing'!$B$2:$F$78,135,MATCH('TCO per country'!$C58,'[14]Transaction Fee Pricing'!$2:$2,0)+3),
    INDEX('[14]Transaction Fee Pricing'!$B$2:$F$78,136,MATCH('TCO per country'!$C58,'[14]Transaction Fee Pricing'!$2:$2,0)+3),
    INDEX('[14]Transaction Fee Pricing'!$B$2:$F$78,137,MATCH('TCO per country'!$C58,'[14]Transaction Fee Pricing'!$2:$2,0)+3),
    INDEX('[14]Transaction Fee Pricing'!$B$2:$F$78,138,MATCH('TCO per country'!$C58,'[14]Transaction Fee Pricing'!$2:$2,0)+3),
    INDEX('[14]Transaction Fee Pricing'!$B$2:$F$78,139,MATCH('TCO per country'!$C58,'[14]Transaction Fee Pricing'!$2:$2,0)+3)
)</f>
        <v>#N/A</v>
      </c>
      <c r="N58" s="156" t="e" cm="1">
        <f t="array" ref="N58">INDEX('[14]Transaction Fee Pricing'!$B$2:$F$78,150,MATCH('TCO per country'!$C58,'[14]Transaction Fee Pricing'!$2:$2,0)+3)</f>
        <v>#N/A</v>
      </c>
      <c r="O58" s="156" t="e" cm="1">
        <f t="array" ref="O58">INDEX('[14]Transaction Fee Pricing'!$B$2:$F$78,163,MATCH('TCO per country'!$C58,'[14]Transaction Fee Pricing'!$2:$2,0)+3)</f>
        <v>#N/A</v>
      </c>
      <c r="Q58" s="156" t="e">
        <f t="shared" si="0"/>
        <v>#N/A</v>
      </c>
      <c r="S58" s="154"/>
      <c r="T58" s="156" t="e" cm="1">
        <f t="array" ref="T58">INDEX('[14]Transaction Fee Pricing'!$B$2:$F$78,181,MATCH('TCO per country'!$C58,'[14]Transaction Fee Pricing'!$2:$2,0)+3)</f>
        <v>#N/A</v>
      </c>
    </row>
    <row r="59" spans="3:20" ht="14.85" customHeight="1">
      <c r="C59" s="155" t="s">
        <v>252</v>
      </c>
      <c r="D59" s="156" t="e" cm="1">
        <f t="array" ref="D59">INDEX('[14]Transaction Fee Pricing'!$B$2:$F$78,69,MATCH('TCO per country'!$C59,'[14]Transaction Fee Pricing'!$2:$2,0)+3)</f>
        <v>#N/A</v>
      </c>
      <c r="E59" s="156" t="e" cm="1">
        <f t="array" ref="E59">INDEX('[14]Transaction Fee Pricing'!$B$2:$F$78,82,MATCH('TCO per country'!$C59,'[14]Transaction Fee Pricing'!$2:$2,0)+3)</f>
        <v>#N/A</v>
      </c>
      <c r="F59" s="156" t="e" cm="1">
        <f t="array" ref="F59">INDEX('[14]Transaction Fee Pricing'!$B$2:$F$78,95,MATCH('TCO per country'!$C59,'[14]Transaction Fee Pricing'!$2:$2,0)+3)</f>
        <v>#N/A</v>
      </c>
      <c r="G59" s="156" t="e" cm="1">
        <f t="array" ref="G59">INDEX('[14]Transaction Fee Pricing'!$B$2:$F$78,111,MATCH('TCO per country'!$C59,'[14]Transaction Fee Pricing'!$2:$2,0)+3)</f>
        <v>#N/A</v>
      </c>
      <c r="H59" s="156" t="e" cm="1">
        <f t="array" ref="H59">INDEX('[14]Transaction Fee Pricing'!$B$2:$F$78,126,MATCH('TCO per country'!$C59,'[14]Transaction Fee Pricing'!$2:$2,0)+3)</f>
        <v>#N/A</v>
      </c>
      <c r="I59" s="156" t="e">
        <f t="shared" si="1"/>
        <v>#N/A</v>
      </c>
      <c r="J59" s="156" t="e" cm="1">
        <f t="array" ref="J59">INDEX('[14]Transaction Fee Pricing'!$B$2:$F$78,130,MATCH('TCO per country'!$C59,'[14]Transaction Fee Pricing'!$2:$2,0)+3)</f>
        <v>#N/A</v>
      </c>
      <c r="K59" s="156" t="e" cm="1">
        <f t="array" ref="K59">INDEX('[14]Transaction Fee Pricing'!$B$2:$F$78,131,MATCH('TCO per country'!$C59,'[14]Transaction Fee Pricing'!$2:$2,0)+3)</f>
        <v>#N/A</v>
      </c>
      <c r="L59" s="156" t="e" cm="1">
        <f t="array" ref="L59">INDEX('[14]Transaction Fee Pricing'!$B$2:$F$78,132,MATCH('TCO per country'!$C59,'[14]Transaction Fee Pricing'!$2:$2,0)+3)</f>
        <v>#N/A</v>
      </c>
      <c r="M59" s="157" t="e">
        <f>SUM(
    INDEX('[14]Transaction Fee Pricing'!$B$2:$F$78,129,MATCH('TCO per country'!$C59,'[14]Transaction Fee Pricing'!$2:$2,0)+3),
    INDEX('[14]Transaction Fee Pricing'!$B$2:$F$78,133,MATCH('TCO per country'!$C59,'[14]Transaction Fee Pricing'!$2:$2,0)+3),
    INDEX('[14]Transaction Fee Pricing'!$B$2:$F$78,134,MATCH('TCO per country'!$C59,'[14]Transaction Fee Pricing'!$2:$2,0)+3),
    INDEX('[14]Transaction Fee Pricing'!$B$2:$F$78,135,MATCH('TCO per country'!$C59,'[14]Transaction Fee Pricing'!$2:$2,0)+3),
    INDEX('[14]Transaction Fee Pricing'!$B$2:$F$78,136,MATCH('TCO per country'!$C59,'[14]Transaction Fee Pricing'!$2:$2,0)+3),
    INDEX('[14]Transaction Fee Pricing'!$B$2:$F$78,137,MATCH('TCO per country'!$C59,'[14]Transaction Fee Pricing'!$2:$2,0)+3),
    INDEX('[14]Transaction Fee Pricing'!$B$2:$F$78,138,MATCH('TCO per country'!$C59,'[14]Transaction Fee Pricing'!$2:$2,0)+3),
    INDEX('[14]Transaction Fee Pricing'!$B$2:$F$78,139,MATCH('TCO per country'!$C59,'[14]Transaction Fee Pricing'!$2:$2,0)+3)
)</f>
        <v>#N/A</v>
      </c>
      <c r="N59" s="156" t="e" cm="1">
        <f t="array" ref="N59">INDEX('[14]Transaction Fee Pricing'!$B$2:$F$78,150,MATCH('TCO per country'!$C59,'[14]Transaction Fee Pricing'!$2:$2,0)+3)</f>
        <v>#N/A</v>
      </c>
      <c r="O59" s="156" t="e" cm="1">
        <f t="array" ref="O59">INDEX('[14]Transaction Fee Pricing'!$B$2:$F$78,163,MATCH('TCO per country'!$C59,'[14]Transaction Fee Pricing'!$2:$2,0)+3)</f>
        <v>#N/A</v>
      </c>
      <c r="Q59" s="156" t="e">
        <f t="shared" si="0"/>
        <v>#N/A</v>
      </c>
      <c r="S59" s="154"/>
      <c r="T59" s="156" t="e" cm="1">
        <f t="array" ref="T59">INDEX('[14]Transaction Fee Pricing'!$B$2:$F$78,181,MATCH('TCO per country'!$C59,'[14]Transaction Fee Pricing'!$2:$2,0)+3)</f>
        <v>#N/A</v>
      </c>
    </row>
    <row r="60" spans="3:20" ht="14.85" customHeight="1">
      <c r="C60" s="155" t="s">
        <v>253</v>
      </c>
      <c r="D60" s="156" t="e" cm="1">
        <f t="array" ref="D60">INDEX('[14]Transaction Fee Pricing'!$B$2:$F$78,69,MATCH('TCO per country'!$C60,'[14]Transaction Fee Pricing'!$2:$2,0)+3)</f>
        <v>#N/A</v>
      </c>
      <c r="E60" s="156" t="e" cm="1">
        <f t="array" ref="E60">INDEX('[14]Transaction Fee Pricing'!$B$2:$F$78,82,MATCH('TCO per country'!$C60,'[14]Transaction Fee Pricing'!$2:$2,0)+3)</f>
        <v>#N/A</v>
      </c>
      <c r="F60" s="156" t="e" cm="1">
        <f t="array" ref="F60">INDEX('[14]Transaction Fee Pricing'!$B$2:$F$78,95,MATCH('TCO per country'!$C60,'[14]Transaction Fee Pricing'!$2:$2,0)+3)</f>
        <v>#N/A</v>
      </c>
      <c r="G60" s="156" t="e" cm="1">
        <f t="array" ref="G60">INDEX('[14]Transaction Fee Pricing'!$B$2:$F$78,111,MATCH('TCO per country'!$C60,'[14]Transaction Fee Pricing'!$2:$2,0)+3)</f>
        <v>#N/A</v>
      </c>
      <c r="H60" s="156" t="e" cm="1">
        <f t="array" ref="H60">INDEX('[14]Transaction Fee Pricing'!$B$2:$F$78,126,MATCH('TCO per country'!$C60,'[14]Transaction Fee Pricing'!$2:$2,0)+3)</f>
        <v>#N/A</v>
      </c>
      <c r="I60" s="156" t="e">
        <f t="shared" si="1"/>
        <v>#N/A</v>
      </c>
      <c r="J60" s="156" t="e" cm="1">
        <f t="array" ref="J60">INDEX('[14]Transaction Fee Pricing'!$B$2:$F$78,130,MATCH('TCO per country'!$C60,'[14]Transaction Fee Pricing'!$2:$2,0)+3)</f>
        <v>#N/A</v>
      </c>
      <c r="K60" s="156" t="e" cm="1">
        <f t="array" ref="K60">INDEX('[14]Transaction Fee Pricing'!$B$2:$F$78,131,MATCH('TCO per country'!$C60,'[14]Transaction Fee Pricing'!$2:$2,0)+3)</f>
        <v>#N/A</v>
      </c>
      <c r="L60" s="156" t="e" cm="1">
        <f t="array" ref="L60">INDEX('[14]Transaction Fee Pricing'!$B$2:$F$78,132,MATCH('TCO per country'!$C60,'[14]Transaction Fee Pricing'!$2:$2,0)+3)</f>
        <v>#N/A</v>
      </c>
      <c r="M60" s="157" t="e">
        <f>SUM(
    INDEX('[14]Transaction Fee Pricing'!$B$2:$F$78,129,MATCH('TCO per country'!$C60,'[14]Transaction Fee Pricing'!$2:$2,0)+3),
    INDEX('[14]Transaction Fee Pricing'!$B$2:$F$78,133,MATCH('TCO per country'!$C60,'[14]Transaction Fee Pricing'!$2:$2,0)+3),
    INDEX('[14]Transaction Fee Pricing'!$B$2:$F$78,134,MATCH('TCO per country'!$C60,'[14]Transaction Fee Pricing'!$2:$2,0)+3),
    INDEX('[14]Transaction Fee Pricing'!$B$2:$F$78,135,MATCH('TCO per country'!$C60,'[14]Transaction Fee Pricing'!$2:$2,0)+3),
    INDEX('[14]Transaction Fee Pricing'!$B$2:$F$78,136,MATCH('TCO per country'!$C60,'[14]Transaction Fee Pricing'!$2:$2,0)+3),
    INDEX('[14]Transaction Fee Pricing'!$B$2:$F$78,137,MATCH('TCO per country'!$C60,'[14]Transaction Fee Pricing'!$2:$2,0)+3),
    INDEX('[14]Transaction Fee Pricing'!$B$2:$F$78,138,MATCH('TCO per country'!$C60,'[14]Transaction Fee Pricing'!$2:$2,0)+3),
    INDEX('[14]Transaction Fee Pricing'!$B$2:$F$78,139,MATCH('TCO per country'!$C60,'[14]Transaction Fee Pricing'!$2:$2,0)+3)
)</f>
        <v>#N/A</v>
      </c>
      <c r="N60" s="156" t="e" cm="1">
        <f t="array" ref="N60">INDEX('[14]Transaction Fee Pricing'!$B$2:$F$78,150,MATCH('TCO per country'!$C60,'[14]Transaction Fee Pricing'!$2:$2,0)+3)</f>
        <v>#N/A</v>
      </c>
      <c r="O60" s="156" t="e" cm="1">
        <f t="array" ref="O60">INDEX('[14]Transaction Fee Pricing'!$B$2:$F$78,163,MATCH('TCO per country'!$C60,'[14]Transaction Fee Pricing'!$2:$2,0)+3)</f>
        <v>#N/A</v>
      </c>
      <c r="Q60" s="156" t="e">
        <f t="shared" si="0"/>
        <v>#N/A</v>
      </c>
      <c r="S60" s="154"/>
      <c r="T60" s="156" t="e" cm="1">
        <f t="array" ref="T60">INDEX('[14]Transaction Fee Pricing'!$B$2:$F$78,181,MATCH('TCO per country'!$C60,'[14]Transaction Fee Pricing'!$2:$2,0)+3)</f>
        <v>#N/A</v>
      </c>
    </row>
    <row r="61" spans="3:20" ht="14.85" customHeight="1">
      <c r="C61" s="155" t="s">
        <v>254</v>
      </c>
      <c r="D61" s="156" t="e" cm="1">
        <f t="array" ref="D61">INDEX('[14]Transaction Fee Pricing'!$B$2:$F$78,69,MATCH('TCO per country'!$C61,'[14]Transaction Fee Pricing'!$2:$2,0)+3)</f>
        <v>#N/A</v>
      </c>
      <c r="E61" s="156" t="e" cm="1">
        <f t="array" ref="E61">INDEX('[14]Transaction Fee Pricing'!$B$2:$F$78,82,MATCH('TCO per country'!$C61,'[14]Transaction Fee Pricing'!$2:$2,0)+3)</f>
        <v>#N/A</v>
      </c>
      <c r="F61" s="156" t="e" cm="1">
        <f t="array" ref="F61">INDEX('[14]Transaction Fee Pricing'!$B$2:$F$78,95,MATCH('TCO per country'!$C61,'[14]Transaction Fee Pricing'!$2:$2,0)+3)</f>
        <v>#N/A</v>
      </c>
      <c r="G61" s="156" t="e" cm="1">
        <f t="array" ref="G61">INDEX('[14]Transaction Fee Pricing'!$B$2:$F$78,111,MATCH('TCO per country'!$C61,'[14]Transaction Fee Pricing'!$2:$2,0)+3)</f>
        <v>#N/A</v>
      </c>
      <c r="H61" s="156" t="e" cm="1">
        <f t="array" ref="H61">INDEX('[14]Transaction Fee Pricing'!$B$2:$F$78,126,MATCH('TCO per country'!$C61,'[14]Transaction Fee Pricing'!$2:$2,0)+3)</f>
        <v>#N/A</v>
      </c>
      <c r="I61" s="156" t="e">
        <f t="shared" si="1"/>
        <v>#N/A</v>
      </c>
      <c r="J61" s="156" t="e" cm="1">
        <f t="array" ref="J61">INDEX('[14]Transaction Fee Pricing'!$B$2:$F$78,130,MATCH('TCO per country'!$C61,'[14]Transaction Fee Pricing'!$2:$2,0)+3)</f>
        <v>#N/A</v>
      </c>
      <c r="K61" s="156" t="e" cm="1">
        <f t="array" ref="K61">INDEX('[14]Transaction Fee Pricing'!$B$2:$F$78,131,MATCH('TCO per country'!$C61,'[14]Transaction Fee Pricing'!$2:$2,0)+3)</f>
        <v>#N/A</v>
      </c>
      <c r="L61" s="156" t="e" cm="1">
        <f t="array" ref="L61">INDEX('[14]Transaction Fee Pricing'!$B$2:$F$78,132,MATCH('TCO per country'!$C61,'[14]Transaction Fee Pricing'!$2:$2,0)+3)</f>
        <v>#N/A</v>
      </c>
      <c r="M61" s="157" t="e">
        <f>SUM(
    INDEX('[14]Transaction Fee Pricing'!$B$2:$F$78,129,MATCH('TCO per country'!$C61,'[14]Transaction Fee Pricing'!$2:$2,0)+3),
    INDEX('[14]Transaction Fee Pricing'!$B$2:$F$78,133,MATCH('TCO per country'!$C61,'[14]Transaction Fee Pricing'!$2:$2,0)+3),
    INDEX('[14]Transaction Fee Pricing'!$B$2:$F$78,134,MATCH('TCO per country'!$C61,'[14]Transaction Fee Pricing'!$2:$2,0)+3),
    INDEX('[14]Transaction Fee Pricing'!$B$2:$F$78,135,MATCH('TCO per country'!$C61,'[14]Transaction Fee Pricing'!$2:$2,0)+3),
    INDEX('[14]Transaction Fee Pricing'!$B$2:$F$78,136,MATCH('TCO per country'!$C61,'[14]Transaction Fee Pricing'!$2:$2,0)+3),
    INDEX('[14]Transaction Fee Pricing'!$B$2:$F$78,137,MATCH('TCO per country'!$C61,'[14]Transaction Fee Pricing'!$2:$2,0)+3),
    INDEX('[14]Transaction Fee Pricing'!$B$2:$F$78,138,MATCH('TCO per country'!$C61,'[14]Transaction Fee Pricing'!$2:$2,0)+3),
    INDEX('[14]Transaction Fee Pricing'!$B$2:$F$78,139,MATCH('TCO per country'!$C61,'[14]Transaction Fee Pricing'!$2:$2,0)+3)
)</f>
        <v>#N/A</v>
      </c>
      <c r="N61" s="156" t="e" cm="1">
        <f t="array" ref="N61">INDEX('[14]Transaction Fee Pricing'!$B$2:$F$78,150,MATCH('TCO per country'!$C61,'[14]Transaction Fee Pricing'!$2:$2,0)+3)</f>
        <v>#N/A</v>
      </c>
      <c r="O61" s="156" t="e" cm="1">
        <f t="array" ref="O61">INDEX('[14]Transaction Fee Pricing'!$B$2:$F$78,163,MATCH('TCO per country'!$C61,'[14]Transaction Fee Pricing'!$2:$2,0)+3)</f>
        <v>#N/A</v>
      </c>
      <c r="Q61" s="156" t="e">
        <f t="shared" si="0"/>
        <v>#N/A</v>
      </c>
      <c r="S61" s="154"/>
      <c r="T61" s="156" t="e" cm="1">
        <f t="array" ref="T61">INDEX('[14]Transaction Fee Pricing'!$B$2:$F$78,181,MATCH('TCO per country'!$C61,'[14]Transaction Fee Pricing'!$2:$2,0)+3)</f>
        <v>#N/A</v>
      </c>
    </row>
    <row r="62" spans="3:20" ht="14.85" customHeight="1">
      <c r="C62" s="155" t="s">
        <v>255</v>
      </c>
      <c r="D62" s="156" t="e" cm="1">
        <f t="array" ref="D62">INDEX('[14]Transaction Fee Pricing'!$B$2:$F$78,69,MATCH('TCO per country'!$C62,'[14]Transaction Fee Pricing'!$2:$2,0)+3)</f>
        <v>#N/A</v>
      </c>
      <c r="E62" s="156" t="e" cm="1">
        <f t="array" ref="E62">INDEX('[14]Transaction Fee Pricing'!$B$2:$F$78,82,MATCH('TCO per country'!$C62,'[14]Transaction Fee Pricing'!$2:$2,0)+3)</f>
        <v>#N/A</v>
      </c>
      <c r="F62" s="156" t="e" cm="1">
        <f t="array" ref="F62">INDEX('[14]Transaction Fee Pricing'!$B$2:$F$78,95,MATCH('TCO per country'!$C62,'[14]Transaction Fee Pricing'!$2:$2,0)+3)</f>
        <v>#N/A</v>
      </c>
      <c r="G62" s="156" t="e" cm="1">
        <f t="array" ref="G62">INDEX('[14]Transaction Fee Pricing'!$B$2:$F$78,111,MATCH('TCO per country'!$C62,'[14]Transaction Fee Pricing'!$2:$2,0)+3)</f>
        <v>#N/A</v>
      </c>
      <c r="H62" s="156" t="e" cm="1">
        <f t="array" ref="H62">INDEX('[14]Transaction Fee Pricing'!$B$2:$F$78,126,MATCH('TCO per country'!$C62,'[14]Transaction Fee Pricing'!$2:$2,0)+3)</f>
        <v>#N/A</v>
      </c>
      <c r="I62" s="156" t="e">
        <f t="shared" si="1"/>
        <v>#N/A</v>
      </c>
      <c r="J62" s="156" t="e" cm="1">
        <f t="array" ref="J62">INDEX('[14]Transaction Fee Pricing'!$B$2:$F$78,130,MATCH('TCO per country'!$C62,'[14]Transaction Fee Pricing'!$2:$2,0)+3)</f>
        <v>#N/A</v>
      </c>
      <c r="K62" s="156" t="e" cm="1">
        <f t="array" ref="K62">INDEX('[14]Transaction Fee Pricing'!$B$2:$F$78,131,MATCH('TCO per country'!$C62,'[14]Transaction Fee Pricing'!$2:$2,0)+3)</f>
        <v>#N/A</v>
      </c>
      <c r="L62" s="156" t="e" cm="1">
        <f t="array" ref="L62">INDEX('[14]Transaction Fee Pricing'!$B$2:$F$78,132,MATCH('TCO per country'!$C62,'[14]Transaction Fee Pricing'!$2:$2,0)+3)</f>
        <v>#N/A</v>
      </c>
      <c r="M62" s="157" t="e">
        <f>SUM(
    INDEX('[14]Transaction Fee Pricing'!$B$2:$F$78,129,MATCH('TCO per country'!$C62,'[14]Transaction Fee Pricing'!$2:$2,0)+3),
    INDEX('[14]Transaction Fee Pricing'!$B$2:$F$78,133,MATCH('TCO per country'!$C62,'[14]Transaction Fee Pricing'!$2:$2,0)+3),
    INDEX('[14]Transaction Fee Pricing'!$B$2:$F$78,134,MATCH('TCO per country'!$C62,'[14]Transaction Fee Pricing'!$2:$2,0)+3),
    INDEX('[14]Transaction Fee Pricing'!$B$2:$F$78,135,MATCH('TCO per country'!$C62,'[14]Transaction Fee Pricing'!$2:$2,0)+3),
    INDEX('[14]Transaction Fee Pricing'!$B$2:$F$78,136,MATCH('TCO per country'!$C62,'[14]Transaction Fee Pricing'!$2:$2,0)+3),
    INDEX('[14]Transaction Fee Pricing'!$B$2:$F$78,137,MATCH('TCO per country'!$C62,'[14]Transaction Fee Pricing'!$2:$2,0)+3),
    INDEX('[14]Transaction Fee Pricing'!$B$2:$F$78,138,MATCH('TCO per country'!$C62,'[14]Transaction Fee Pricing'!$2:$2,0)+3),
    INDEX('[14]Transaction Fee Pricing'!$B$2:$F$78,139,MATCH('TCO per country'!$C62,'[14]Transaction Fee Pricing'!$2:$2,0)+3)
)</f>
        <v>#N/A</v>
      </c>
      <c r="N62" s="156" t="e" cm="1">
        <f t="array" ref="N62">INDEX('[14]Transaction Fee Pricing'!$B$2:$F$78,150,MATCH('TCO per country'!$C62,'[14]Transaction Fee Pricing'!$2:$2,0)+3)</f>
        <v>#N/A</v>
      </c>
      <c r="O62" s="156" t="e" cm="1">
        <f t="array" ref="O62">INDEX('[14]Transaction Fee Pricing'!$B$2:$F$78,163,MATCH('TCO per country'!$C62,'[14]Transaction Fee Pricing'!$2:$2,0)+3)</f>
        <v>#N/A</v>
      </c>
      <c r="Q62" s="156" t="e">
        <f t="shared" si="0"/>
        <v>#N/A</v>
      </c>
      <c r="S62" s="154"/>
      <c r="T62" s="156" t="e" cm="1">
        <f t="array" ref="T62">INDEX('[14]Transaction Fee Pricing'!$B$2:$F$78,181,MATCH('TCO per country'!$C62,'[14]Transaction Fee Pricing'!$2:$2,0)+3)</f>
        <v>#N/A</v>
      </c>
    </row>
    <row r="63" spans="3:20" ht="14.85" customHeight="1">
      <c r="C63" s="155" t="s">
        <v>256</v>
      </c>
      <c r="D63" s="156" t="e" cm="1">
        <f t="array" ref="D63">INDEX('[14]Transaction Fee Pricing'!$B$2:$F$78,69,MATCH('TCO per country'!$C63,'[14]Transaction Fee Pricing'!$2:$2,0)+3)</f>
        <v>#N/A</v>
      </c>
      <c r="E63" s="156" t="e" cm="1">
        <f t="array" ref="E63">INDEX('[14]Transaction Fee Pricing'!$B$2:$F$78,82,MATCH('TCO per country'!$C63,'[14]Transaction Fee Pricing'!$2:$2,0)+3)</f>
        <v>#N/A</v>
      </c>
      <c r="F63" s="156" t="e" cm="1">
        <f t="array" ref="F63">INDEX('[14]Transaction Fee Pricing'!$B$2:$F$78,95,MATCH('TCO per country'!$C63,'[14]Transaction Fee Pricing'!$2:$2,0)+3)</f>
        <v>#N/A</v>
      </c>
      <c r="G63" s="156" t="e" cm="1">
        <f t="array" ref="G63">INDEX('[14]Transaction Fee Pricing'!$B$2:$F$78,111,MATCH('TCO per country'!$C63,'[14]Transaction Fee Pricing'!$2:$2,0)+3)</f>
        <v>#N/A</v>
      </c>
      <c r="H63" s="156" t="e" cm="1">
        <f t="array" ref="H63">INDEX('[14]Transaction Fee Pricing'!$B$2:$F$78,126,MATCH('TCO per country'!$C63,'[14]Transaction Fee Pricing'!$2:$2,0)+3)</f>
        <v>#N/A</v>
      </c>
      <c r="I63" s="156" t="e">
        <f t="shared" si="1"/>
        <v>#N/A</v>
      </c>
      <c r="J63" s="156" t="e" cm="1">
        <f t="array" ref="J63">INDEX('[14]Transaction Fee Pricing'!$B$2:$F$78,130,MATCH('TCO per country'!$C63,'[14]Transaction Fee Pricing'!$2:$2,0)+3)</f>
        <v>#N/A</v>
      </c>
      <c r="K63" s="156" t="e" cm="1">
        <f t="array" ref="K63">INDEX('[14]Transaction Fee Pricing'!$B$2:$F$78,131,MATCH('TCO per country'!$C63,'[14]Transaction Fee Pricing'!$2:$2,0)+3)</f>
        <v>#N/A</v>
      </c>
      <c r="L63" s="156" t="e" cm="1">
        <f t="array" ref="L63">INDEX('[14]Transaction Fee Pricing'!$B$2:$F$78,132,MATCH('TCO per country'!$C63,'[14]Transaction Fee Pricing'!$2:$2,0)+3)</f>
        <v>#N/A</v>
      </c>
      <c r="M63" s="157" t="e">
        <f>SUM(
    INDEX('[14]Transaction Fee Pricing'!$B$2:$F$78,129,MATCH('TCO per country'!$C63,'[14]Transaction Fee Pricing'!$2:$2,0)+3),
    INDEX('[14]Transaction Fee Pricing'!$B$2:$F$78,133,MATCH('TCO per country'!$C63,'[14]Transaction Fee Pricing'!$2:$2,0)+3),
    INDEX('[14]Transaction Fee Pricing'!$B$2:$F$78,134,MATCH('TCO per country'!$C63,'[14]Transaction Fee Pricing'!$2:$2,0)+3),
    INDEX('[14]Transaction Fee Pricing'!$B$2:$F$78,135,MATCH('TCO per country'!$C63,'[14]Transaction Fee Pricing'!$2:$2,0)+3),
    INDEX('[14]Transaction Fee Pricing'!$B$2:$F$78,136,MATCH('TCO per country'!$C63,'[14]Transaction Fee Pricing'!$2:$2,0)+3),
    INDEX('[14]Transaction Fee Pricing'!$B$2:$F$78,137,MATCH('TCO per country'!$C63,'[14]Transaction Fee Pricing'!$2:$2,0)+3),
    INDEX('[14]Transaction Fee Pricing'!$B$2:$F$78,138,MATCH('TCO per country'!$C63,'[14]Transaction Fee Pricing'!$2:$2,0)+3),
    INDEX('[14]Transaction Fee Pricing'!$B$2:$F$78,139,MATCH('TCO per country'!$C63,'[14]Transaction Fee Pricing'!$2:$2,0)+3)
)</f>
        <v>#N/A</v>
      </c>
      <c r="N63" s="156" t="e" cm="1">
        <f t="array" ref="N63">INDEX('[14]Transaction Fee Pricing'!$B$2:$F$78,150,MATCH('TCO per country'!$C63,'[14]Transaction Fee Pricing'!$2:$2,0)+3)</f>
        <v>#N/A</v>
      </c>
      <c r="O63" s="156" t="e" cm="1">
        <f t="array" ref="O63">INDEX('[14]Transaction Fee Pricing'!$B$2:$F$78,163,MATCH('TCO per country'!$C63,'[14]Transaction Fee Pricing'!$2:$2,0)+3)</f>
        <v>#N/A</v>
      </c>
      <c r="Q63" s="156" t="e">
        <f t="shared" si="0"/>
        <v>#N/A</v>
      </c>
      <c r="S63" s="154"/>
      <c r="T63" s="156" t="e" cm="1">
        <f t="array" ref="T63">INDEX('[14]Transaction Fee Pricing'!$B$2:$F$78,181,MATCH('TCO per country'!$C63,'[14]Transaction Fee Pricing'!$2:$2,0)+3)</f>
        <v>#N/A</v>
      </c>
    </row>
    <row r="64" spans="3:20" ht="14.85" customHeight="1">
      <c r="C64" s="155" t="s">
        <v>257</v>
      </c>
      <c r="D64" s="156" t="e" cm="1">
        <f t="array" ref="D64">INDEX('[14]Transaction Fee Pricing'!$B$2:$F$78,69,MATCH('TCO per country'!$C64,'[14]Transaction Fee Pricing'!$2:$2,0)+3)</f>
        <v>#N/A</v>
      </c>
      <c r="E64" s="156" t="e" cm="1">
        <f t="array" ref="E64">INDEX('[14]Transaction Fee Pricing'!$B$2:$F$78,82,MATCH('TCO per country'!$C64,'[14]Transaction Fee Pricing'!$2:$2,0)+3)</f>
        <v>#N/A</v>
      </c>
      <c r="F64" s="156" t="e" cm="1">
        <f t="array" ref="F64">INDEX('[14]Transaction Fee Pricing'!$B$2:$F$78,95,MATCH('TCO per country'!$C64,'[14]Transaction Fee Pricing'!$2:$2,0)+3)</f>
        <v>#N/A</v>
      </c>
      <c r="G64" s="156" t="e" cm="1">
        <f t="array" ref="G64">INDEX('[14]Transaction Fee Pricing'!$B$2:$F$78,111,MATCH('TCO per country'!$C64,'[14]Transaction Fee Pricing'!$2:$2,0)+3)</f>
        <v>#N/A</v>
      </c>
      <c r="H64" s="156" t="e" cm="1">
        <f t="array" ref="H64">INDEX('[14]Transaction Fee Pricing'!$B$2:$F$78,126,MATCH('TCO per country'!$C64,'[14]Transaction Fee Pricing'!$2:$2,0)+3)</f>
        <v>#N/A</v>
      </c>
      <c r="I64" s="156" t="e">
        <f t="shared" si="1"/>
        <v>#N/A</v>
      </c>
      <c r="J64" s="156" t="e" cm="1">
        <f t="array" ref="J64">INDEX('[14]Transaction Fee Pricing'!$B$2:$F$78,130,MATCH('TCO per country'!$C64,'[14]Transaction Fee Pricing'!$2:$2,0)+3)</f>
        <v>#N/A</v>
      </c>
      <c r="K64" s="156" t="e" cm="1">
        <f t="array" ref="K64">INDEX('[14]Transaction Fee Pricing'!$B$2:$F$78,131,MATCH('TCO per country'!$C64,'[14]Transaction Fee Pricing'!$2:$2,0)+3)</f>
        <v>#N/A</v>
      </c>
      <c r="L64" s="156" t="e" cm="1">
        <f t="array" ref="L64">INDEX('[14]Transaction Fee Pricing'!$B$2:$F$78,132,MATCH('TCO per country'!$C64,'[14]Transaction Fee Pricing'!$2:$2,0)+3)</f>
        <v>#N/A</v>
      </c>
      <c r="M64" s="157" t="e">
        <f>SUM(
    INDEX('[14]Transaction Fee Pricing'!$B$2:$F$78,129,MATCH('TCO per country'!$C64,'[14]Transaction Fee Pricing'!$2:$2,0)+3),
    INDEX('[14]Transaction Fee Pricing'!$B$2:$F$78,133,MATCH('TCO per country'!$C64,'[14]Transaction Fee Pricing'!$2:$2,0)+3),
    INDEX('[14]Transaction Fee Pricing'!$B$2:$F$78,134,MATCH('TCO per country'!$C64,'[14]Transaction Fee Pricing'!$2:$2,0)+3),
    INDEX('[14]Transaction Fee Pricing'!$B$2:$F$78,135,MATCH('TCO per country'!$C64,'[14]Transaction Fee Pricing'!$2:$2,0)+3),
    INDEX('[14]Transaction Fee Pricing'!$B$2:$F$78,136,MATCH('TCO per country'!$C64,'[14]Transaction Fee Pricing'!$2:$2,0)+3),
    INDEX('[14]Transaction Fee Pricing'!$B$2:$F$78,137,MATCH('TCO per country'!$C64,'[14]Transaction Fee Pricing'!$2:$2,0)+3),
    INDEX('[14]Transaction Fee Pricing'!$B$2:$F$78,138,MATCH('TCO per country'!$C64,'[14]Transaction Fee Pricing'!$2:$2,0)+3),
    INDEX('[14]Transaction Fee Pricing'!$B$2:$F$78,139,MATCH('TCO per country'!$C64,'[14]Transaction Fee Pricing'!$2:$2,0)+3)
)</f>
        <v>#N/A</v>
      </c>
      <c r="N64" s="156" t="e" cm="1">
        <f t="array" ref="N64">INDEX('[14]Transaction Fee Pricing'!$B$2:$F$78,150,MATCH('TCO per country'!$C64,'[14]Transaction Fee Pricing'!$2:$2,0)+3)</f>
        <v>#N/A</v>
      </c>
      <c r="O64" s="156" t="e" cm="1">
        <f t="array" ref="O64">INDEX('[14]Transaction Fee Pricing'!$B$2:$F$78,163,MATCH('TCO per country'!$C64,'[14]Transaction Fee Pricing'!$2:$2,0)+3)</f>
        <v>#N/A</v>
      </c>
      <c r="Q64" s="156" t="e">
        <f>SUM(D64:I64)+SUM(N64:O64)</f>
        <v>#N/A</v>
      </c>
      <c r="S64" s="154"/>
      <c r="T64" s="156" t="e" cm="1">
        <f t="array" ref="T64">INDEX('[14]Transaction Fee Pricing'!$B$2:$F$78,181,MATCH('TCO per country'!$C64,'[14]Transaction Fee Pricing'!$2:$2,0)+3)</f>
        <v>#N/A</v>
      </c>
    </row>
    <row r="65" spans="3:20" ht="14.85" customHeight="1">
      <c r="C65" s="155" t="s">
        <v>258</v>
      </c>
      <c r="D65" s="156" t="e" cm="1">
        <f t="array" ref="D65">INDEX('[14]Transaction Fee Pricing'!$B$2:$F$78,69,MATCH('TCO per country'!$C65,'[14]Transaction Fee Pricing'!$2:$2,0)+3)</f>
        <v>#N/A</v>
      </c>
      <c r="E65" s="156" t="e" cm="1">
        <f t="array" ref="E65">INDEX('[14]Transaction Fee Pricing'!$B$2:$F$78,82,MATCH('TCO per country'!$C65,'[14]Transaction Fee Pricing'!$2:$2,0)+3)</f>
        <v>#N/A</v>
      </c>
      <c r="F65" s="156" t="e" cm="1">
        <f t="array" ref="F65">INDEX('[14]Transaction Fee Pricing'!$B$2:$F$78,95,MATCH('TCO per country'!$C65,'[14]Transaction Fee Pricing'!$2:$2,0)+3)</f>
        <v>#N/A</v>
      </c>
      <c r="G65" s="156" t="e" cm="1">
        <f t="array" ref="G65">INDEX('[14]Transaction Fee Pricing'!$B$2:$F$78,111,MATCH('TCO per country'!$C65,'[14]Transaction Fee Pricing'!$2:$2,0)+3)</f>
        <v>#N/A</v>
      </c>
      <c r="H65" s="156" t="e" cm="1">
        <f t="array" ref="H65">INDEX('[14]Transaction Fee Pricing'!$B$2:$F$78,126,MATCH('TCO per country'!$C65,'[14]Transaction Fee Pricing'!$2:$2,0)+3)</f>
        <v>#N/A</v>
      </c>
      <c r="I65" s="156" t="e">
        <f t="shared" si="1"/>
        <v>#N/A</v>
      </c>
      <c r="J65" s="156" t="e" cm="1">
        <f t="array" ref="J65">INDEX('[14]Transaction Fee Pricing'!$B$2:$F$78,130,MATCH('TCO per country'!$C65,'[14]Transaction Fee Pricing'!$2:$2,0)+3)</f>
        <v>#N/A</v>
      </c>
      <c r="K65" s="156" t="e" cm="1">
        <f t="array" ref="K65">INDEX('[14]Transaction Fee Pricing'!$B$2:$F$78,131,MATCH('TCO per country'!$C65,'[14]Transaction Fee Pricing'!$2:$2,0)+3)</f>
        <v>#N/A</v>
      </c>
      <c r="L65" s="156" t="e" cm="1">
        <f t="array" ref="L65">INDEX('[14]Transaction Fee Pricing'!$B$2:$F$78,132,MATCH('TCO per country'!$C65,'[14]Transaction Fee Pricing'!$2:$2,0)+3)</f>
        <v>#N/A</v>
      </c>
      <c r="M65" s="157" t="e">
        <f>SUM(
    INDEX('[14]Transaction Fee Pricing'!$B$2:$F$78,129,MATCH('TCO per country'!$C65,'[14]Transaction Fee Pricing'!$2:$2,0)+3),
    INDEX('[14]Transaction Fee Pricing'!$B$2:$F$78,133,MATCH('TCO per country'!$C65,'[14]Transaction Fee Pricing'!$2:$2,0)+3),
    INDEX('[14]Transaction Fee Pricing'!$B$2:$F$78,134,MATCH('TCO per country'!$C65,'[14]Transaction Fee Pricing'!$2:$2,0)+3),
    INDEX('[14]Transaction Fee Pricing'!$B$2:$F$78,135,MATCH('TCO per country'!$C65,'[14]Transaction Fee Pricing'!$2:$2,0)+3),
    INDEX('[14]Transaction Fee Pricing'!$B$2:$F$78,136,MATCH('TCO per country'!$C65,'[14]Transaction Fee Pricing'!$2:$2,0)+3),
    INDEX('[14]Transaction Fee Pricing'!$B$2:$F$78,137,MATCH('TCO per country'!$C65,'[14]Transaction Fee Pricing'!$2:$2,0)+3),
    INDEX('[14]Transaction Fee Pricing'!$B$2:$F$78,138,MATCH('TCO per country'!$C65,'[14]Transaction Fee Pricing'!$2:$2,0)+3),
    INDEX('[14]Transaction Fee Pricing'!$B$2:$F$78,139,MATCH('TCO per country'!$C65,'[14]Transaction Fee Pricing'!$2:$2,0)+3)
)</f>
        <v>#N/A</v>
      </c>
      <c r="N65" s="156" t="e" cm="1">
        <f t="array" ref="N65">INDEX('[14]Transaction Fee Pricing'!$B$2:$F$78,150,MATCH('TCO per country'!$C65,'[14]Transaction Fee Pricing'!$2:$2,0)+3)</f>
        <v>#N/A</v>
      </c>
      <c r="O65" s="156" t="e" cm="1">
        <f t="array" ref="O65">INDEX('[14]Transaction Fee Pricing'!$B$2:$F$78,163,MATCH('TCO per country'!$C65,'[14]Transaction Fee Pricing'!$2:$2,0)+3)</f>
        <v>#N/A</v>
      </c>
      <c r="Q65" s="156" t="e">
        <f t="shared" ref="Q65:Q70" si="2">SUM(D65:I65)+SUM(N65:O65)</f>
        <v>#N/A</v>
      </c>
      <c r="S65" s="154"/>
      <c r="T65" s="156" t="e" cm="1">
        <f t="array" ref="T65">INDEX('[14]Transaction Fee Pricing'!$B$2:$F$78,181,MATCH('TCO per country'!$C65,'[14]Transaction Fee Pricing'!$2:$2,0)+3)</f>
        <v>#N/A</v>
      </c>
    </row>
    <row r="66" spans="3:20" ht="14.85" customHeight="1">
      <c r="C66" s="155" t="s">
        <v>259</v>
      </c>
      <c r="D66" s="156" t="e" cm="1">
        <f t="array" ref="D66">INDEX('[14]Transaction Fee Pricing'!$B$2:$F$78,69,MATCH('TCO per country'!$C66,'[14]Transaction Fee Pricing'!$2:$2,0)+3)</f>
        <v>#N/A</v>
      </c>
      <c r="E66" s="156" t="e" cm="1">
        <f t="array" ref="E66">INDEX('[14]Transaction Fee Pricing'!$B$2:$F$78,82,MATCH('TCO per country'!$C66,'[14]Transaction Fee Pricing'!$2:$2,0)+3)</f>
        <v>#N/A</v>
      </c>
      <c r="F66" s="156" t="e" cm="1">
        <f t="array" ref="F66">INDEX('[14]Transaction Fee Pricing'!$B$2:$F$78,95,MATCH('TCO per country'!$C66,'[14]Transaction Fee Pricing'!$2:$2,0)+3)</f>
        <v>#N/A</v>
      </c>
      <c r="G66" s="156" t="e" cm="1">
        <f t="array" ref="G66">INDEX('[14]Transaction Fee Pricing'!$B$2:$F$78,111,MATCH('TCO per country'!$C66,'[14]Transaction Fee Pricing'!$2:$2,0)+3)</f>
        <v>#N/A</v>
      </c>
      <c r="H66" s="156" t="e" cm="1">
        <f t="array" ref="H66">INDEX('[14]Transaction Fee Pricing'!$B$2:$F$78,126,MATCH('TCO per country'!$C66,'[14]Transaction Fee Pricing'!$2:$2,0)+3)</f>
        <v>#N/A</v>
      </c>
      <c r="I66" s="156" t="e">
        <f t="shared" si="1"/>
        <v>#N/A</v>
      </c>
      <c r="J66" s="156" t="e" cm="1">
        <f t="array" ref="J66">INDEX('[14]Transaction Fee Pricing'!$B$2:$F$78,130,MATCH('TCO per country'!$C66,'[14]Transaction Fee Pricing'!$2:$2,0)+3)</f>
        <v>#N/A</v>
      </c>
      <c r="K66" s="156" t="e" cm="1">
        <f t="array" ref="K66">INDEX('[14]Transaction Fee Pricing'!$B$2:$F$78,131,MATCH('TCO per country'!$C66,'[14]Transaction Fee Pricing'!$2:$2,0)+3)</f>
        <v>#N/A</v>
      </c>
      <c r="L66" s="156" t="e" cm="1">
        <f t="array" ref="L66">INDEX('[14]Transaction Fee Pricing'!$B$2:$F$78,132,MATCH('TCO per country'!$C66,'[14]Transaction Fee Pricing'!$2:$2,0)+3)</f>
        <v>#N/A</v>
      </c>
      <c r="M66" s="157" t="e">
        <f>SUM(
    INDEX('[14]Transaction Fee Pricing'!$B$2:$F$78,129,MATCH('TCO per country'!$C66,'[14]Transaction Fee Pricing'!$2:$2,0)+3),
    INDEX('[14]Transaction Fee Pricing'!$B$2:$F$78,133,MATCH('TCO per country'!$C66,'[14]Transaction Fee Pricing'!$2:$2,0)+3),
    INDEX('[14]Transaction Fee Pricing'!$B$2:$F$78,134,MATCH('TCO per country'!$C66,'[14]Transaction Fee Pricing'!$2:$2,0)+3),
    INDEX('[14]Transaction Fee Pricing'!$B$2:$F$78,135,MATCH('TCO per country'!$C66,'[14]Transaction Fee Pricing'!$2:$2,0)+3),
    INDEX('[14]Transaction Fee Pricing'!$B$2:$F$78,136,MATCH('TCO per country'!$C66,'[14]Transaction Fee Pricing'!$2:$2,0)+3),
    INDEX('[14]Transaction Fee Pricing'!$B$2:$F$78,137,MATCH('TCO per country'!$C66,'[14]Transaction Fee Pricing'!$2:$2,0)+3),
    INDEX('[14]Transaction Fee Pricing'!$B$2:$F$78,138,MATCH('TCO per country'!$C66,'[14]Transaction Fee Pricing'!$2:$2,0)+3),
    INDEX('[14]Transaction Fee Pricing'!$B$2:$F$78,139,MATCH('TCO per country'!$C66,'[14]Transaction Fee Pricing'!$2:$2,0)+3)
)</f>
        <v>#N/A</v>
      </c>
      <c r="N66" s="156" t="e" cm="1">
        <f t="array" ref="N66">INDEX('[14]Transaction Fee Pricing'!$B$2:$F$78,150,MATCH('TCO per country'!$C66,'[14]Transaction Fee Pricing'!$2:$2,0)+3)</f>
        <v>#N/A</v>
      </c>
      <c r="O66" s="156" t="e" cm="1">
        <f t="array" ref="O66">INDEX('[14]Transaction Fee Pricing'!$B$2:$F$78,163,MATCH('TCO per country'!$C66,'[14]Transaction Fee Pricing'!$2:$2,0)+3)</f>
        <v>#N/A</v>
      </c>
      <c r="Q66" s="156" t="e">
        <f t="shared" si="2"/>
        <v>#N/A</v>
      </c>
      <c r="S66" s="154"/>
      <c r="T66" s="156" t="e" cm="1">
        <f t="array" ref="T66">INDEX('[14]Transaction Fee Pricing'!$B$2:$F$78,181,MATCH('TCO per country'!$C66,'[14]Transaction Fee Pricing'!$2:$2,0)+3)</f>
        <v>#N/A</v>
      </c>
    </row>
    <row r="67" spans="3:20" ht="14.85" customHeight="1">
      <c r="C67" s="155" t="s">
        <v>260</v>
      </c>
      <c r="D67" s="156" t="e" cm="1">
        <f t="array" ref="D67">INDEX('[14]Transaction Fee Pricing'!$B$2:$F$78,69,MATCH('TCO per country'!$C67,'[14]Transaction Fee Pricing'!$2:$2,0)+3)</f>
        <v>#N/A</v>
      </c>
      <c r="E67" s="156" t="e" cm="1">
        <f t="array" ref="E67">INDEX('[14]Transaction Fee Pricing'!$B$2:$F$78,82,MATCH('TCO per country'!$C67,'[14]Transaction Fee Pricing'!$2:$2,0)+3)</f>
        <v>#N/A</v>
      </c>
      <c r="F67" s="156" t="e" cm="1">
        <f t="array" ref="F67">INDEX('[14]Transaction Fee Pricing'!$B$2:$F$78,95,MATCH('TCO per country'!$C67,'[14]Transaction Fee Pricing'!$2:$2,0)+3)</f>
        <v>#N/A</v>
      </c>
      <c r="G67" s="156" t="e" cm="1">
        <f t="array" ref="G67">INDEX('[14]Transaction Fee Pricing'!$B$2:$F$78,111,MATCH('TCO per country'!$C67,'[14]Transaction Fee Pricing'!$2:$2,0)+3)</f>
        <v>#N/A</v>
      </c>
      <c r="H67" s="156" t="e" cm="1">
        <f t="array" ref="H67">INDEX('[14]Transaction Fee Pricing'!$B$2:$F$78,126,MATCH('TCO per country'!$C67,'[14]Transaction Fee Pricing'!$2:$2,0)+3)</f>
        <v>#N/A</v>
      </c>
      <c r="I67" s="156" t="e">
        <f t="shared" si="1"/>
        <v>#N/A</v>
      </c>
      <c r="J67" s="156" t="e" cm="1">
        <f t="array" ref="J67">INDEX('[14]Transaction Fee Pricing'!$B$2:$F$78,130,MATCH('TCO per country'!$C67,'[14]Transaction Fee Pricing'!$2:$2,0)+3)</f>
        <v>#N/A</v>
      </c>
      <c r="K67" s="156" t="e" cm="1">
        <f t="array" ref="K67">INDEX('[14]Transaction Fee Pricing'!$B$2:$F$78,131,MATCH('TCO per country'!$C67,'[14]Transaction Fee Pricing'!$2:$2,0)+3)</f>
        <v>#N/A</v>
      </c>
      <c r="L67" s="156" t="e" cm="1">
        <f t="array" ref="L67">INDEX('[14]Transaction Fee Pricing'!$B$2:$F$78,132,MATCH('TCO per country'!$C67,'[14]Transaction Fee Pricing'!$2:$2,0)+3)</f>
        <v>#N/A</v>
      </c>
      <c r="M67" s="157" t="e">
        <f>SUM(
    INDEX('[14]Transaction Fee Pricing'!$B$2:$F$78,129,MATCH('TCO per country'!$C67,'[14]Transaction Fee Pricing'!$2:$2,0)+3),
    INDEX('[14]Transaction Fee Pricing'!$B$2:$F$78,133,MATCH('TCO per country'!$C67,'[14]Transaction Fee Pricing'!$2:$2,0)+3),
    INDEX('[14]Transaction Fee Pricing'!$B$2:$F$78,134,MATCH('TCO per country'!$C67,'[14]Transaction Fee Pricing'!$2:$2,0)+3),
    INDEX('[14]Transaction Fee Pricing'!$B$2:$F$78,135,MATCH('TCO per country'!$C67,'[14]Transaction Fee Pricing'!$2:$2,0)+3),
    INDEX('[14]Transaction Fee Pricing'!$B$2:$F$78,136,MATCH('TCO per country'!$C67,'[14]Transaction Fee Pricing'!$2:$2,0)+3),
    INDEX('[14]Transaction Fee Pricing'!$B$2:$F$78,137,MATCH('TCO per country'!$C67,'[14]Transaction Fee Pricing'!$2:$2,0)+3),
    INDEX('[14]Transaction Fee Pricing'!$B$2:$F$78,138,MATCH('TCO per country'!$C67,'[14]Transaction Fee Pricing'!$2:$2,0)+3),
    INDEX('[14]Transaction Fee Pricing'!$B$2:$F$78,139,MATCH('TCO per country'!$C67,'[14]Transaction Fee Pricing'!$2:$2,0)+3)
)</f>
        <v>#N/A</v>
      </c>
      <c r="N67" s="156" t="e" cm="1">
        <f t="array" ref="N67">INDEX('[14]Transaction Fee Pricing'!$B$2:$F$78,150,MATCH('TCO per country'!$C67,'[14]Transaction Fee Pricing'!$2:$2,0)+3)</f>
        <v>#N/A</v>
      </c>
      <c r="O67" s="156" t="e" cm="1">
        <f t="array" ref="O67">INDEX('[14]Transaction Fee Pricing'!$B$2:$F$78,163,MATCH('TCO per country'!$C67,'[14]Transaction Fee Pricing'!$2:$2,0)+3)</f>
        <v>#N/A</v>
      </c>
      <c r="Q67" s="156" t="e">
        <f t="shared" si="2"/>
        <v>#N/A</v>
      </c>
      <c r="S67" s="154"/>
      <c r="T67" s="156" t="e" cm="1">
        <f t="array" ref="T67">INDEX('[14]Transaction Fee Pricing'!$B$2:$F$78,181,MATCH('TCO per country'!$C67,'[14]Transaction Fee Pricing'!$2:$2,0)+3)</f>
        <v>#N/A</v>
      </c>
    </row>
    <row r="68" spans="3:20" ht="14.85" customHeight="1">
      <c r="C68" s="155" t="s">
        <v>261</v>
      </c>
      <c r="D68" s="156" t="e" cm="1">
        <f t="array" ref="D68">INDEX('[14]Transaction Fee Pricing'!$B$2:$F$78,69,MATCH('TCO per country'!$C68,'[14]Transaction Fee Pricing'!$2:$2,0)+3)</f>
        <v>#N/A</v>
      </c>
      <c r="E68" s="156" t="e" cm="1">
        <f t="array" ref="E68">INDEX('[14]Transaction Fee Pricing'!$B$2:$F$78,82,MATCH('TCO per country'!$C68,'[14]Transaction Fee Pricing'!$2:$2,0)+3)</f>
        <v>#N/A</v>
      </c>
      <c r="F68" s="156" t="e" cm="1">
        <f t="array" ref="F68">INDEX('[14]Transaction Fee Pricing'!$B$2:$F$78,95,MATCH('TCO per country'!$C68,'[14]Transaction Fee Pricing'!$2:$2,0)+3)</f>
        <v>#N/A</v>
      </c>
      <c r="G68" s="156" t="e" cm="1">
        <f t="array" ref="G68">INDEX('[14]Transaction Fee Pricing'!$B$2:$F$78,111,MATCH('TCO per country'!$C68,'[14]Transaction Fee Pricing'!$2:$2,0)+3)</f>
        <v>#N/A</v>
      </c>
      <c r="H68" s="156" t="e" cm="1">
        <f t="array" ref="H68">INDEX('[14]Transaction Fee Pricing'!$B$2:$F$78,126,MATCH('TCO per country'!$C68,'[14]Transaction Fee Pricing'!$2:$2,0)+3)</f>
        <v>#N/A</v>
      </c>
      <c r="I68" s="156" t="e">
        <f t="shared" si="1"/>
        <v>#N/A</v>
      </c>
      <c r="J68" s="156" t="e" cm="1">
        <f t="array" ref="J68">INDEX('[14]Transaction Fee Pricing'!$B$2:$F$78,130,MATCH('TCO per country'!$C68,'[14]Transaction Fee Pricing'!$2:$2,0)+3)</f>
        <v>#N/A</v>
      </c>
      <c r="K68" s="156" t="e" cm="1">
        <f t="array" ref="K68">INDEX('[14]Transaction Fee Pricing'!$B$2:$F$78,131,MATCH('TCO per country'!$C68,'[14]Transaction Fee Pricing'!$2:$2,0)+3)</f>
        <v>#N/A</v>
      </c>
      <c r="L68" s="156" t="e" cm="1">
        <f t="array" ref="L68">INDEX('[14]Transaction Fee Pricing'!$B$2:$F$78,132,MATCH('TCO per country'!$C68,'[14]Transaction Fee Pricing'!$2:$2,0)+3)</f>
        <v>#N/A</v>
      </c>
      <c r="M68" s="157" t="e">
        <f>SUM(
    INDEX('[14]Transaction Fee Pricing'!$B$2:$F$78,129,MATCH('TCO per country'!$C68,'[14]Transaction Fee Pricing'!$2:$2,0)+3),
    INDEX('[14]Transaction Fee Pricing'!$B$2:$F$78,133,MATCH('TCO per country'!$C68,'[14]Transaction Fee Pricing'!$2:$2,0)+3),
    INDEX('[14]Transaction Fee Pricing'!$B$2:$F$78,134,MATCH('TCO per country'!$C68,'[14]Transaction Fee Pricing'!$2:$2,0)+3),
    INDEX('[14]Transaction Fee Pricing'!$B$2:$F$78,135,MATCH('TCO per country'!$C68,'[14]Transaction Fee Pricing'!$2:$2,0)+3),
    INDEX('[14]Transaction Fee Pricing'!$B$2:$F$78,136,MATCH('TCO per country'!$C68,'[14]Transaction Fee Pricing'!$2:$2,0)+3),
    INDEX('[14]Transaction Fee Pricing'!$B$2:$F$78,137,MATCH('TCO per country'!$C68,'[14]Transaction Fee Pricing'!$2:$2,0)+3),
    INDEX('[14]Transaction Fee Pricing'!$B$2:$F$78,138,MATCH('TCO per country'!$C68,'[14]Transaction Fee Pricing'!$2:$2,0)+3),
    INDEX('[14]Transaction Fee Pricing'!$B$2:$F$78,139,MATCH('TCO per country'!$C68,'[14]Transaction Fee Pricing'!$2:$2,0)+3)
)</f>
        <v>#N/A</v>
      </c>
      <c r="N68" s="156" t="e" cm="1">
        <f t="array" ref="N68">INDEX('[14]Transaction Fee Pricing'!$B$2:$F$78,150,MATCH('TCO per country'!$C68,'[14]Transaction Fee Pricing'!$2:$2,0)+3)</f>
        <v>#N/A</v>
      </c>
      <c r="O68" s="156" t="e" cm="1">
        <f t="array" ref="O68">INDEX('[14]Transaction Fee Pricing'!$B$2:$F$78,163,MATCH('TCO per country'!$C68,'[14]Transaction Fee Pricing'!$2:$2,0)+3)</f>
        <v>#N/A</v>
      </c>
      <c r="Q68" s="156" t="e">
        <f t="shared" si="2"/>
        <v>#N/A</v>
      </c>
      <c r="S68" s="154"/>
      <c r="T68" s="156" t="e" cm="1">
        <f t="array" ref="T68">INDEX('[14]Transaction Fee Pricing'!$B$2:$F$78,181,MATCH('TCO per country'!$C68,'[14]Transaction Fee Pricing'!$2:$2,0)+3)</f>
        <v>#N/A</v>
      </c>
    </row>
    <row r="69" spans="3:20" ht="14.85" customHeight="1">
      <c r="C69" s="155" t="s">
        <v>262</v>
      </c>
      <c r="D69" s="156" t="e" cm="1">
        <f t="array" ref="D69">INDEX('[14]Transaction Fee Pricing'!$B$2:$F$78,69,MATCH('TCO per country'!$C69,'[14]Transaction Fee Pricing'!$2:$2,0)+3)</f>
        <v>#N/A</v>
      </c>
      <c r="E69" s="156" t="e" cm="1">
        <f t="array" ref="E69">INDEX('[14]Transaction Fee Pricing'!$B$2:$F$78,82,MATCH('TCO per country'!$C69,'[14]Transaction Fee Pricing'!$2:$2,0)+3)</f>
        <v>#N/A</v>
      </c>
      <c r="F69" s="156" t="e" cm="1">
        <f t="array" ref="F69">INDEX('[14]Transaction Fee Pricing'!$B$2:$F$78,95,MATCH('TCO per country'!$C69,'[14]Transaction Fee Pricing'!$2:$2,0)+3)</f>
        <v>#N/A</v>
      </c>
      <c r="G69" s="156" t="e" cm="1">
        <f t="array" ref="G69">INDEX('[14]Transaction Fee Pricing'!$B$2:$F$78,111,MATCH('TCO per country'!$C69,'[14]Transaction Fee Pricing'!$2:$2,0)+3)</f>
        <v>#N/A</v>
      </c>
      <c r="H69" s="156" t="e" cm="1">
        <f t="array" ref="H69">INDEX('[14]Transaction Fee Pricing'!$B$2:$F$78,126,MATCH('TCO per country'!$C69,'[14]Transaction Fee Pricing'!$2:$2,0)+3)</f>
        <v>#N/A</v>
      </c>
      <c r="I69" s="156" t="e">
        <f t="shared" si="1"/>
        <v>#N/A</v>
      </c>
      <c r="J69" s="156" t="e" cm="1">
        <f t="array" ref="J69">INDEX('[14]Transaction Fee Pricing'!$B$2:$F$78,130,MATCH('TCO per country'!$C69,'[14]Transaction Fee Pricing'!$2:$2,0)+3)</f>
        <v>#N/A</v>
      </c>
      <c r="K69" s="156" t="e" cm="1">
        <f t="array" ref="K69">INDEX('[14]Transaction Fee Pricing'!$B$2:$F$78,131,MATCH('TCO per country'!$C69,'[14]Transaction Fee Pricing'!$2:$2,0)+3)</f>
        <v>#N/A</v>
      </c>
      <c r="L69" s="156" t="e" cm="1">
        <f t="array" ref="L69">INDEX('[14]Transaction Fee Pricing'!$B$2:$F$78,132,MATCH('TCO per country'!$C69,'[14]Transaction Fee Pricing'!$2:$2,0)+3)</f>
        <v>#N/A</v>
      </c>
      <c r="M69" s="157" t="e">
        <f>SUM(
    INDEX('[14]Transaction Fee Pricing'!$B$2:$F$78,129,MATCH('TCO per country'!$C69,'[14]Transaction Fee Pricing'!$2:$2,0)+3),
    INDEX('[14]Transaction Fee Pricing'!$B$2:$F$78,133,MATCH('TCO per country'!$C69,'[14]Transaction Fee Pricing'!$2:$2,0)+3),
    INDEX('[14]Transaction Fee Pricing'!$B$2:$F$78,134,MATCH('TCO per country'!$C69,'[14]Transaction Fee Pricing'!$2:$2,0)+3),
    INDEX('[14]Transaction Fee Pricing'!$B$2:$F$78,135,MATCH('TCO per country'!$C69,'[14]Transaction Fee Pricing'!$2:$2,0)+3),
    INDEX('[14]Transaction Fee Pricing'!$B$2:$F$78,136,MATCH('TCO per country'!$C69,'[14]Transaction Fee Pricing'!$2:$2,0)+3),
    INDEX('[14]Transaction Fee Pricing'!$B$2:$F$78,137,MATCH('TCO per country'!$C69,'[14]Transaction Fee Pricing'!$2:$2,0)+3),
    INDEX('[14]Transaction Fee Pricing'!$B$2:$F$78,138,MATCH('TCO per country'!$C69,'[14]Transaction Fee Pricing'!$2:$2,0)+3),
    INDEX('[14]Transaction Fee Pricing'!$B$2:$F$78,139,MATCH('TCO per country'!$C69,'[14]Transaction Fee Pricing'!$2:$2,0)+3)
)</f>
        <v>#N/A</v>
      </c>
      <c r="N69" s="156" t="e" cm="1">
        <f t="array" ref="N69">INDEX('[14]Transaction Fee Pricing'!$B$2:$F$78,150,MATCH('TCO per country'!$C69,'[14]Transaction Fee Pricing'!$2:$2,0)+3)</f>
        <v>#N/A</v>
      </c>
      <c r="O69" s="156" t="e" cm="1">
        <f t="array" ref="O69">INDEX('[14]Transaction Fee Pricing'!$B$2:$F$78,163,MATCH('TCO per country'!$C69,'[14]Transaction Fee Pricing'!$2:$2,0)+3)</f>
        <v>#N/A</v>
      </c>
      <c r="Q69" s="156" t="e">
        <f t="shared" si="2"/>
        <v>#N/A</v>
      </c>
      <c r="S69" s="154"/>
      <c r="T69" s="156" t="e" cm="1">
        <f t="array" ref="T69">INDEX('[14]Transaction Fee Pricing'!$B$2:$F$78,181,MATCH('TCO per country'!$C69,'[14]Transaction Fee Pricing'!$2:$2,0)+3)</f>
        <v>#N/A</v>
      </c>
    </row>
    <row r="70" spans="3:20" ht="14.85" customHeight="1">
      <c r="C70" s="155" t="s">
        <v>263</v>
      </c>
      <c r="D70" s="156" t="e" cm="1">
        <f t="array" ref="D70">INDEX('[14]Transaction Fee Pricing'!$B$2:$F$78,69,MATCH('TCO per country'!$C70,'[14]Transaction Fee Pricing'!$2:$2,0)+3)</f>
        <v>#N/A</v>
      </c>
      <c r="E70" s="156" t="e" cm="1">
        <f t="array" ref="E70">INDEX('[14]Transaction Fee Pricing'!$B$2:$F$78,82,MATCH('TCO per country'!$C70,'[14]Transaction Fee Pricing'!$2:$2,0)+3)</f>
        <v>#N/A</v>
      </c>
      <c r="F70" s="156" t="e" cm="1">
        <f t="array" ref="F70">INDEX('[14]Transaction Fee Pricing'!$B$2:$F$78,95,MATCH('TCO per country'!$C70,'[14]Transaction Fee Pricing'!$2:$2,0)+3)</f>
        <v>#N/A</v>
      </c>
      <c r="G70" s="156" t="e" cm="1">
        <f t="array" ref="G70">INDEX('[14]Transaction Fee Pricing'!$B$2:$F$78,111,MATCH('TCO per country'!$C70,'[14]Transaction Fee Pricing'!$2:$2,0)+3)</f>
        <v>#N/A</v>
      </c>
      <c r="H70" s="156" t="e" cm="1">
        <f t="array" ref="H70">INDEX('[14]Transaction Fee Pricing'!$B$2:$F$78,126,MATCH('TCO per country'!$C70,'[14]Transaction Fee Pricing'!$2:$2,0)+3)</f>
        <v>#N/A</v>
      </c>
      <c r="I70" s="156" t="e">
        <f t="shared" si="1"/>
        <v>#N/A</v>
      </c>
      <c r="J70" s="156" t="e" cm="1">
        <f t="array" ref="J70">INDEX('[14]Transaction Fee Pricing'!$B$2:$F$78,130,MATCH('TCO per country'!$C70,'[14]Transaction Fee Pricing'!$2:$2,0)+3)</f>
        <v>#N/A</v>
      </c>
      <c r="K70" s="156" t="e" cm="1">
        <f t="array" ref="K70">INDEX('[14]Transaction Fee Pricing'!$B$2:$F$78,131,MATCH('TCO per country'!$C70,'[14]Transaction Fee Pricing'!$2:$2,0)+3)</f>
        <v>#N/A</v>
      </c>
      <c r="L70" s="156" t="e" cm="1">
        <f t="array" ref="L70">INDEX('[14]Transaction Fee Pricing'!$B$2:$F$78,132,MATCH('TCO per country'!$C70,'[14]Transaction Fee Pricing'!$2:$2,0)+3)</f>
        <v>#N/A</v>
      </c>
      <c r="M70" s="157" t="e">
        <f>SUM(
    INDEX('[14]Transaction Fee Pricing'!$B$2:$F$78,129,MATCH('TCO per country'!$C70,'[14]Transaction Fee Pricing'!$2:$2,0)+3),
    INDEX('[14]Transaction Fee Pricing'!$B$2:$F$78,133,MATCH('TCO per country'!$C70,'[14]Transaction Fee Pricing'!$2:$2,0)+3),
    INDEX('[14]Transaction Fee Pricing'!$B$2:$F$78,134,MATCH('TCO per country'!$C70,'[14]Transaction Fee Pricing'!$2:$2,0)+3),
    INDEX('[14]Transaction Fee Pricing'!$B$2:$F$78,135,MATCH('TCO per country'!$C70,'[14]Transaction Fee Pricing'!$2:$2,0)+3),
    INDEX('[14]Transaction Fee Pricing'!$B$2:$F$78,136,MATCH('TCO per country'!$C70,'[14]Transaction Fee Pricing'!$2:$2,0)+3),
    INDEX('[14]Transaction Fee Pricing'!$B$2:$F$78,137,MATCH('TCO per country'!$C70,'[14]Transaction Fee Pricing'!$2:$2,0)+3),
    INDEX('[14]Transaction Fee Pricing'!$B$2:$F$78,138,MATCH('TCO per country'!$C70,'[14]Transaction Fee Pricing'!$2:$2,0)+3),
    INDEX('[14]Transaction Fee Pricing'!$B$2:$F$78,139,MATCH('TCO per country'!$C70,'[14]Transaction Fee Pricing'!$2:$2,0)+3)
)</f>
        <v>#N/A</v>
      </c>
      <c r="N70" s="156" t="e" cm="1">
        <f t="array" ref="N70">INDEX('[14]Transaction Fee Pricing'!$B$2:$F$78,150,MATCH('TCO per country'!$C70,'[14]Transaction Fee Pricing'!$2:$2,0)+3)</f>
        <v>#N/A</v>
      </c>
      <c r="O70" s="156" t="e" cm="1">
        <f t="array" ref="O70">INDEX('[14]Transaction Fee Pricing'!$B$2:$F$78,163,MATCH('TCO per country'!$C70,'[14]Transaction Fee Pricing'!$2:$2,0)+3)</f>
        <v>#N/A</v>
      </c>
      <c r="Q70" s="156" t="e">
        <f t="shared" si="2"/>
        <v>#N/A</v>
      </c>
      <c r="S70" s="154"/>
      <c r="T70" s="156" t="e" cm="1">
        <f t="array" ref="T70">INDEX('[14]Transaction Fee Pricing'!$B$2:$F$78,181,MATCH('TCO per country'!$C70,'[14]Transaction Fee Pricing'!$2:$2,0)+3)</f>
        <v>#N/A</v>
      </c>
    </row>
    <row r="71" spans="3:20" ht="14.85" customHeight="1">
      <c r="C71" s="155" t="s">
        <v>264</v>
      </c>
      <c r="D71" s="156" t="e" cm="1">
        <f t="array" ref="D71">INDEX('[14]Transaction Fee Pricing'!$B$2:$F$78,69,MATCH('TCO per country'!$C71,'[14]Transaction Fee Pricing'!$2:$2,0)+3)</f>
        <v>#N/A</v>
      </c>
      <c r="E71" s="156" t="e" cm="1">
        <f t="array" ref="E71">INDEX('[14]Transaction Fee Pricing'!$B$2:$F$78,82,MATCH('TCO per country'!$C71,'[14]Transaction Fee Pricing'!$2:$2,0)+3)</f>
        <v>#N/A</v>
      </c>
      <c r="F71" s="156" t="e" cm="1">
        <f t="array" ref="F71">INDEX('[14]Transaction Fee Pricing'!$B$2:$F$78,95,MATCH('TCO per country'!$C71,'[14]Transaction Fee Pricing'!$2:$2,0)+3)</f>
        <v>#N/A</v>
      </c>
      <c r="G71" s="156" t="e" cm="1">
        <f t="array" ref="G71">INDEX('[14]Transaction Fee Pricing'!$B$2:$F$78,111,MATCH('TCO per country'!$C71,'[14]Transaction Fee Pricing'!$2:$2,0)+3)</f>
        <v>#N/A</v>
      </c>
      <c r="H71" s="156" t="e" cm="1">
        <f t="array" ref="H71">INDEX('[14]Transaction Fee Pricing'!$B$2:$F$78,126,MATCH('TCO per country'!$C71,'[14]Transaction Fee Pricing'!$2:$2,0)+3)</f>
        <v>#N/A</v>
      </c>
      <c r="I71" s="156" t="e">
        <f t="shared" si="1"/>
        <v>#N/A</v>
      </c>
      <c r="J71" s="156" t="e" cm="1">
        <f t="array" ref="J71">INDEX('[14]Transaction Fee Pricing'!$B$2:$F$78,130,MATCH('TCO per country'!$C71,'[14]Transaction Fee Pricing'!$2:$2,0)+3)</f>
        <v>#N/A</v>
      </c>
      <c r="K71" s="156" t="e" cm="1">
        <f t="array" ref="K71">INDEX('[14]Transaction Fee Pricing'!$B$2:$F$78,131,MATCH('TCO per country'!$C71,'[14]Transaction Fee Pricing'!$2:$2,0)+3)</f>
        <v>#N/A</v>
      </c>
      <c r="L71" s="156" t="e" cm="1">
        <f t="array" ref="L71">INDEX('[14]Transaction Fee Pricing'!$B$2:$F$78,132,MATCH('TCO per country'!$C71,'[14]Transaction Fee Pricing'!$2:$2,0)+3)</f>
        <v>#N/A</v>
      </c>
      <c r="M71" s="157" t="e">
        <f>SUM(
    INDEX('[14]Transaction Fee Pricing'!$B$2:$F$78,129,MATCH('TCO per country'!$C71,'[14]Transaction Fee Pricing'!$2:$2,0)+3),
    INDEX('[14]Transaction Fee Pricing'!$B$2:$F$78,133,MATCH('TCO per country'!$C71,'[14]Transaction Fee Pricing'!$2:$2,0)+3),
    INDEX('[14]Transaction Fee Pricing'!$B$2:$F$78,134,MATCH('TCO per country'!$C71,'[14]Transaction Fee Pricing'!$2:$2,0)+3),
    INDEX('[14]Transaction Fee Pricing'!$B$2:$F$78,135,MATCH('TCO per country'!$C71,'[14]Transaction Fee Pricing'!$2:$2,0)+3),
    INDEX('[14]Transaction Fee Pricing'!$B$2:$F$78,136,MATCH('TCO per country'!$C71,'[14]Transaction Fee Pricing'!$2:$2,0)+3),
    INDEX('[14]Transaction Fee Pricing'!$B$2:$F$78,137,MATCH('TCO per country'!$C71,'[14]Transaction Fee Pricing'!$2:$2,0)+3),
    INDEX('[14]Transaction Fee Pricing'!$B$2:$F$78,138,MATCH('TCO per country'!$C71,'[14]Transaction Fee Pricing'!$2:$2,0)+3),
    INDEX('[14]Transaction Fee Pricing'!$B$2:$F$78,139,MATCH('TCO per country'!$C71,'[14]Transaction Fee Pricing'!$2:$2,0)+3)
)</f>
        <v>#N/A</v>
      </c>
      <c r="N71" s="156" t="e" cm="1">
        <f t="array" ref="N71">INDEX('[14]Transaction Fee Pricing'!$B$2:$F$78,150,MATCH('TCO per country'!$C71,'[14]Transaction Fee Pricing'!$2:$2,0)+3)</f>
        <v>#N/A</v>
      </c>
      <c r="O71" s="156" t="e" cm="1">
        <f t="array" ref="O71">INDEX('[14]Transaction Fee Pricing'!$B$2:$F$78,163,MATCH('TCO per country'!$C71,'[14]Transaction Fee Pricing'!$2:$2,0)+3)</f>
        <v>#N/A</v>
      </c>
      <c r="Q71" s="156" t="e">
        <f>SUM(D71:I71)+SUM(N71:O71)</f>
        <v>#N/A</v>
      </c>
      <c r="S71" s="154"/>
      <c r="T71" s="156" t="e" cm="1">
        <f t="array" ref="T71">INDEX('[14]Transaction Fee Pricing'!$B$2:$F$78,181,MATCH('TCO per country'!$C71,'[14]Transaction Fee Pricing'!$2:$2,0)+3)</f>
        <v>#N/A</v>
      </c>
    </row>
    <row r="72" spans="3:20" ht="14.85" customHeight="1">
      <c r="C72" s="155" t="s">
        <v>265</v>
      </c>
      <c r="D72" s="156" t="e" cm="1">
        <f t="array" ref="D72">INDEX('[14]Transaction Fee Pricing'!$B$2:$F$78,69,MATCH('TCO per country'!$C72,'[14]Transaction Fee Pricing'!$2:$2,0)+3)</f>
        <v>#N/A</v>
      </c>
      <c r="E72" s="156" t="e" cm="1">
        <f t="array" ref="E72">INDEX('[14]Transaction Fee Pricing'!$B$2:$F$78,82,MATCH('TCO per country'!$C72,'[14]Transaction Fee Pricing'!$2:$2,0)+3)</f>
        <v>#N/A</v>
      </c>
      <c r="F72" s="156" t="e" cm="1">
        <f t="array" ref="F72">INDEX('[14]Transaction Fee Pricing'!$B$2:$F$78,95,MATCH('TCO per country'!$C72,'[14]Transaction Fee Pricing'!$2:$2,0)+3)</f>
        <v>#N/A</v>
      </c>
      <c r="G72" s="156" t="e" cm="1">
        <f t="array" ref="G72">INDEX('[14]Transaction Fee Pricing'!$B$2:$F$78,111,MATCH('TCO per country'!$C72,'[14]Transaction Fee Pricing'!$2:$2,0)+3)</f>
        <v>#N/A</v>
      </c>
      <c r="H72" s="156" t="e" cm="1">
        <f t="array" ref="H72">INDEX('[14]Transaction Fee Pricing'!$B$2:$F$78,126,MATCH('TCO per country'!$C72,'[14]Transaction Fee Pricing'!$2:$2,0)+3)</f>
        <v>#N/A</v>
      </c>
      <c r="I72" s="156" t="e">
        <f t="shared" si="1"/>
        <v>#N/A</v>
      </c>
      <c r="J72" s="156" t="e" cm="1">
        <f t="array" ref="J72">INDEX('[14]Transaction Fee Pricing'!$B$2:$F$78,130,MATCH('TCO per country'!$C72,'[14]Transaction Fee Pricing'!$2:$2,0)+3)</f>
        <v>#N/A</v>
      </c>
      <c r="K72" s="156" t="e" cm="1">
        <f t="array" ref="K72">INDEX('[14]Transaction Fee Pricing'!$B$2:$F$78,131,MATCH('TCO per country'!$C72,'[14]Transaction Fee Pricing'!$2:$2,0)+3)</f>
        <v>#N/A</v>
      </c>
      <c r="L72" s="156" t="e" cm="1">
        <f t="array" ref="L72">INDEX('[14]Transaction Fee Pricing'!$B$2:$F$78,132,MATCH('TCO per country'!$C72,'[14]Transaction Fee Pricing'!$2:$2,0)+3)</f>
        <v>#N/A</v>
      </c>
      <c r="M72" s="157" t="e">
        <f>SUM(
    INDEX('[14]Transaction Fee Pricing'!$B$2:$F$78,129,MATCH('TCO per country'!$C72,'[14]Transaction Fee Pricing'!$2:$2,0)+3),
    INDEX('[14]Transaction Fee Pricing'!$B$2:$F$78,133,MATCH('TCO per country'!$C72,'[14]Transaction Fee Pricing'!$2:$2,0)+3),
    INDEX('[14]Transaction Fee Pricing'!$B$2:$F$78,134,MATCH('TCO per country'!$C72,'[14]Transaction Fee Pricing'!$2:$2,0)+3),
    INDEX('[14]Transaction Fee Pricing'!$B$2:$F$78,135,MATCH('TCO per country'!$C72,'[14]Transaction Fee Pricing'!$2:$2,0)+3),
    INDEX('[14]Transaction Fee Pricing'!$B$2:$F$78,136,MATCH('TCO per country'!$C72,'[14]Transaction Fee Pricing'!$2:$2,0)+3),
    INDEX('[14]Transaction Fee Pricing'!$B$2:$F$78,137,MATCH('TCO per country'!$C72,'[14]Transaction Fee Pricing'!$2:$2,0)+3),
    INDEX('[14]Transaction Fee Pricing'!$B$2:$F$78,138,MATCH('TCO per country'!$C72,'[14]Transaction Fee Pricing'!$2:$2,0)+3),
    INDEX('[14]Transaction Fee Pricing'!$B$2:$F$78,139,MATCH('TCO per country'!$C72,'[14]Transaction Fee Pricing'!$2:$2,0)+3)
)</f>
        <v>#N/A</v>
      </c>
      <c r="N72" s="156" t="e" cm="1">
        <f t="array" ref="N72">INDEX('[14]Transaction Fee Pricing'!$B$2:$F$78,150,MATCH('TCO per country'!$C72,'[14]Transaction Fee Pricing'!$2:$2,0)+3)</f>
        <v>#N/A</v>
      </c>
      <c r="O72" s="156" t="e" cm="1">
        <f t="array" ref="O72">INDEX('[14]Transaction Fee Pricing'!$B$2:$F$78,163,MATCH('TCO per country'!$C72,'[14]Transaction Fee Pricing'!$2:$2,0)+3)</f>
        <v>#N/A</v>
      </c>
      <c r="Q72" s="156" t="e">
        <f t="shared" ref="Q72:Q75" si="3">SUM(D72:I72)+SUM(N72:O72)</f>
        <v>#N/A</v>
      </c>
      <c r="S72" s="154"/>
      <c r="T72" s="156" t="e" cm="1">
        <f t="array" ref="T72">INDEX('[14]Transaction Fee Pricing'!$B$2:$F$78,181,MATCH('TCO per country'!$C72,'[14]Transaction Fee Pricing'!$2:$2,0)+3)</f>
        <v>#N/A</v>
      </c>
    </row>
    <row r="73" spans="3:20" ht="14.85" customHeight="1">
      <c r="C73" s="155" t="s">
        <v>266</v>
      </c>
      <c r="D73" s="156" t="e" cm="1">
        <f t="array" ref="D73">INDEX('[14]Transaction Fee Pricing'!$B$2:$F$78,69,MATCH('TCO per country'!$C73,'[14]Transaction Fee Pricing'!$2:$2,0)+3)</f>
        <v>#N/A</v>
      </c>
      <c r="E73" s="156" t="e" cm="1">
        <f t="array" ref="E73">INDEX('[14]Transaction Fee Pricing'!$B$2:$F$78,82,MATCH('TCO per country'!$C73,'[14]Transaction Fee Pricing'!$2:$2,0)+3)</f>
        <v>#N/A</v>
      </c>
      <c r="F73" s="156" t="e" cm="1">
        <f t="array" ref="F73">INDEX('[14]Transaction Fee Pricing'!$B$2:$F$78,95,MATCH('TCO per country'!$C73,'[14]Transaction Fee Pricing'!$2:$2,0)+3)</f>
        <v>#N/A</v>
      </c>
      <c r="G73" s="156" t="e" cm="1">
        <f t="array" ref="G73">INDEX('[14]Transaction Fee Pricing'!$B$2:$F$78,111,MATCH('TCO per country'!$C73,'[14]Transaction Fee Pricing'!$2:$2,0)+3)</f>
        <v>#N/A</v>
      </c>
      <c r="H73" s="156" t="e" cm="1">
        <f t="array" ref="H73">INDEX('[14]Transaction Fee Pricing'!$B$2:$F$78,126,MATCH('TCO per country'!$C73,'[14]Transaction Fee Pricing'!$2:$2,0)+3)</f>
        <v>#N/A</v>
      </c>
      <c r="I73" s="156" t="e">
        <f t="shared" si="1"/>
        <v>#N/A</v>
      </c>
      <c r="J73" s="156" t="e" cm="1">
        <f t="array" ref="J73">INDEX('[14]Transaction Fee Pricing'!$B$2:$F$78,130,MATCH('TCO per country'!$C73,'[14]Transaction Fee Pricing'!$2:$2,0)+3)</f>
        <v>#N/A</v>
      </c>
      <c r="K73" s="156" t="e" cm="1">
        <f t="array" ref="K73">INDEX('[14]Transaction Fee Pricing'!$B$2:$F$78,131,MATCH('TCO per country'!$C73,'[14]Transaction Fee Pricing'!$2:$2,0)+3)</f>
        <v>#N/A</v>
      </c>
      <c r="L73" s="156" t="e" cm="1">
        <f t="array" ref="L73">INDEX('[14]Transaction Fee Pricing'!$B$2:$F$78,132,MATCH('TCO per country'!$C73,'[14]Transaction Fee Pricing'!$2:$2,0)+3)</f>
        <v>#N/A</v>
      </c>
      <c r="M73" s="157" t="e">
        <f>SUM(
    INDEX('[14]Transaction Fee Pricing'!$B$2:$F$78,129,MATCH('TCO per country'!$C73,'[14]Transaction Fee Pricing'!$2:$2,0)+3),
    INDEX('[14]Transaction Fee Pricing'!$B$2:$F$78,133,MATCH('TCO per country'!$C73,'[14]Transaction Fee Pricing'!$2:$2,0)+3),
    INDEX('[14]Transaction Fee Pricing'!$B$2:$F$78,134,MATCH('TCO per country'!$C73,'[14]Transaction Fee Pricing'!$2:$2,0)+3),
    INDEX('[14]Transaction Fee Pricing'!$B$2:$F$78,135,MATCH('TCO per country'!$C73,'[14]Transaction Fee Pricing'!$2:$2,0)+3),
    INDEX('[14]Transaction Fee Pricing'!$B$2:$F$78,136,MATCH('TCO per country'!$C73,'[14]Transaction Fee Pricing'!$2:$2,0)+3),
    INDEX('[14]Transaction Fee Pricing'!$B$2:$F$78,137,MATCH('TCO per country'!$C73,'[14]Transaction Fee Pricing'!$2:$2,0)+3),
    INDEX('[14]Transaction Fee Pricing'!$B$2:$F$78,138,MATCH('TCO per country'!$C73,'[14]Transaction Fee Pricing'!$2:$2,0)+3),
    INDEX('[14]Transaction Fee Pricing'!$B$2:$F$78,139,MATCH('TCO per country'!$C73,'[14]Transaction Fee Pricing'!$2:$2,0)+3)
)</f>
        <v>#N/A</v>
      </c>
      <c r="N73" s="156" t="e" cm="1">
        <f t="array" ref="N73">INDEX('[14]Transaction Fee Pricing'!$B$2:$F$78,150,MATCH('TCO per country'!$C73,'[14]Transaction Fee Pricing'!$2:$2,0)+3)</f>
        <v>#N/A</v>
      </c>
      <c r="O73" s="156" t="e" cm="1">
        <f t="array" ref="O73">INDEX('[14]Transaction Fee Pricing'!$B$2:$F$78,163,MATCH('TCO per country'!$C73,'[14]Transaction Fee Pricing'!$2:$2,0)+3)</f>
        <v>#N/A</v>
      </c>
      <c r="Q73" s="156" t="e">
        <f t="shared" si="3"/>
        <v>#N/A</v>
      </c>
      <c r="S73" s="154"/>
      <c r="T73" s="156" t="e" cm="1">
        <f t="array" ref="T73">INDEX('[14]Transaction Fee Pricing'!$B$2:$F$78,181,MATCH('TCO per country'!$C73,'[14]Transaction Fee Pricing'!$2:$2,0)+3)</f>
        <v>#N/A</v>
      </c>
    </row>
    <row r="74" spans="3:20" ht="14.85" customHeight="1">
      <c r="C74" s="155" t="s">
        <v>267</v>
      </c>
      <c r="D74" s="156" t="e" cm="1">
        <f t="array" ref="D74">INDEX('[14]Transaction Fee Pricing'!$B$2:$F$78,69,MATCH('TCO per country'!$C74,'[14]Transaction Fee Pricing'!$2:$2,0)+3)</f>
        <v>#N/A</v>
      </c>
      <c r="E74" s="156" t="e" cm="1">
        <f t="array" ref="E74">INDEX('[14]Transaction Fee Pricing'!$B$2:$F$78,82,MATCH('TCO per country'!$C74,'[14]Transaction Fee Pricing'!$2:$2,0)+3)</f>
        <v>#N/A</v>
      </c>
      <c r="F74" s="156" t="e" cm="1">
        <f t="array" ref="F74">INDEX('[14]Transaction Fee Pricing'!$B$2:$F$78,95,MATCH('TCO per country'!$C74,'[14]Transaction Fee Pricing'!$2:$2,0)+3)</f>
        <v>#N/A</v>
      </c>
      <c r="G74" s="156" t="e" cm="1">
        <f t="array" ref="G74">INDEX('[14]Transaction Fee Pricing'!$B$2:$F$78,111,MATCH('TCO per country'!$C74,'[14]Transaction Fee Pricing'!$2:$2,0)+3)</f>
        <v>#N/A</v>
      </c>
      <c r="H74" s="156" t="e" cm="1">
        <f t="array" ref="H74">INDEX('[14]Transaction Fee Pricing'!$B$2:$F$78,126,MATCH('TCO per country'!$C74,'[14]Transaction Fee Pricing'!$2:$2,0)+3)</f>
        <v>#N/A</v>
      </c>
      <c r="I74" s="156" t="e">
        <f>SUM(J74:M74)</f>
        <v>#N/A</v>
      </c>
      <c r="J74" s="156" t="e" cm="1">
        <f t="array" ref="J74">INDEX('[14]Transaction Fee Pricing'!$B$2:$F$78,130,MATCH('TCO per country'!$C74,'[14]Transaction Fee Pricing'!$2:$2,0)+3)</f>
        <v>#N/A</v>
      </c>
      <c r="K74" s="156" t="e" cm="1">
        <f t="array" ref="K74">INDEX('[14]Transaction Fee Pricing'!$B$2:$F$78,131,MATCH('TCO per country'!$C74,'[14]Transaction Fee Pricing'!$2:$2,0)+3)</f>
        <v>#N/A</v>
      </c>
      <c r="L74" s="156" t="e" cm="1">
        <f t="array" ref="L74">INDEX('[14]Transaction Fee Pricing'!$B$2:$F$78,132,MATCH('TCO per country'!$C74,'[14]Transaction Fee Pricing'!$2:$2,0)+3)</f>
        <v>#N/A</v>
      </c>
      <c r="M74" s="157" t="e">
        <f>SUM(
    INDEX('[14]Transaction Fee Pricing'!$B$2:$F$78,129,MATCH('TCO per country'!$C74,'[14]Transaction Fee Pricing'!$2:$2,0)+3),
    INDEX('[14]Transaction Fee Pricing'!$B$2:$F$78,133,MATCH('TCO per country'!$C74,'[14]Transaction Fee Pricing'!$2:$2,0)+3),
    INDEX('[14]Transaction Fee Pricing'!$B$2:$F$78,134,MATCH('TCO per country'!$C74,'[14]Transaction Fee Pricing'!$2:$2,0)+3),
    INDEX('[14]Transaction Fee Pricing'!$B$2:$F$78,135,MATCH('TCO per country'!$C74,'[14]Transaction Fee Pricing'!$2:$2,0)+3),
    INDEX('[14]Transaction Fee Pricing'!$B$2:$F$78,136,MATCH('TCO per country'!$C74,'[14]Transaction Fee Pricing'!$2:$2,0)+3),
    INDEX('[14]Transaction Fee Pricing'!$B$2:$F$78,137,MATCH('TCO per country'!$C74,'[14]Transaction Fee Pricing'!$2:$2,0)+3),
    INDEX('[14]Transaction Fee Pricing'!$B$2:$F$78,138,MATCH('TCO per country'!$C74,'[14]Transaction Fee Pricing'!$2:$2,0)+3),
    INDEX('[14]Transaction Fee Pricing'!$B$2:$F$78,139,MATCH('TCO per country'!$C74,'[14]Transaction Fee Pricing'!$2:$2,0)+3)
)</f>
        <v>#N/A</v>
      </c>
      <c r="N74" s="156" t="e" cm="1">
        <f t="array" ref="N74">INDEX('[14]Transaction Fee Pricing'!$B$2:$F$78,150,MATCH('TCO per country'!$C74,'[14]Transaction Fee Pricing'!$2:$2,0)+3)</f>
        <v>#N/A</v>
      </c>
      <c r="O74" s="156" t="e" cm="1">
        <f t="array" ref="O74">INDEX('[14]Transaction Fee Pricing'!$B$2:$F$78,163,MATCH('TCO per country'!$C74,'[14]Transaction Fee Pricing'!$2:$2,0)+3)</f>
        <v>#N/A</v>
      </c>
      <c r="Q74" s="156" t="e">
        <f t="shared" si="3"/>
        <v>#N/A</v>
      </c>
      <c r="S74" s="154"/>
      <c r="T74" s="156" t="e" cm="1">
        <f t="array" ref="T74">INDEX('[14]Transaction Fee Pricing'!$B$2:$F$78,181,MATCH('TCO per country'!$C74,'[14]Transaction Fee Pricing'!$2:$2,0)+3)</f>
        <v>#N/A</v>
      </c>
    </row>
    <row r="75" spans="3:20" ht="14.85" customHeight="1">
      <c r="C75" s="155" t="s">
        <v>268</v>
      </c>
      <c r="D75" s="156" t="e" cm="1">
        <f t="array" ref="D75">INDEX('[14]Transaction Fee Pricing'!$B$2:$F$78,69,MATCH('TCO per country'!$C75,'[14]Transaction Fee Pricing'!$2:$2,0)+3)</f>
        <v>#N/A</v>
      </c>
      <c r="E75" s="156" t="e" cm="1">
        <f t="array" ref="E75">INDEX('[14]Transaction Fee Pricing'!$B$2:$F$78,82,MATCH('TCO per country'!$C75,'[14]Transaction Fee Pricing'!$2:$2,0)+3)</f>
        <v>#N/A</v>
      </c>
      <c r="F75" s="156" t="e" cm="1">
        <f t="array" ref="F75">INDEX('[14]Transaction Fee Pricing'!$B$2:$F$78,95,MATCH('TCO per country'!$C75,'[14]Transaction Fee Pricing'!$2:$2,0)+3)</f>
        <v>#N/A</v>
      </c>
      <c r="G75" s="156" t="e" cm="1">
        <f t="array" ref="G75">INDEX('[14]Transaction Fee Pricing'!$B$2:$F$78,111,MATCH('TCO per country'!$C75,'[14]Transaction Fee Pricing'!$2:$2,0)+3)</f>
        <v>#N/A</v>
      </c>
      <c r="H75" s="156" t="e" cm="1">
        <f t="array" ref="H75">INDEX('[14]Transaction Fee Pricing'!$B$2:$F$78,126,MATCH('TCO per country'!$C75,'[14]Transaction Fee Pricing'!$2:$2,0)+3)</f>
        <v>#N/A</v>
      </c>
      <c r="I75" s="156" t="e">
        <f>SUM(J75:M75)</f>
        <v>#N/A</v>
      </c>
      <c r="J75" s="156" t="e" cm="1">
        <f t="array" ref="J75">INDEX('[14]Transaction Fee Pricing'!$B$2:$F$78,130,MATCH('TCO per country'!$C75,'[14]Transaction Fee Pricing'!$2:$2,0)+3)</f>
        <v>#N/A</v>
      </c>
      <c r="K75" s="156" t="e" cm="1">
        <f t="array" ref="K75">INDEX('[14]Transaction Fee Pricing'!$B$2:$F$78,131,MATCH('TCO per country'!$C75,'[14]Transaction Fee Pricing'!$2:$2,0)+3)</f>
        <v>#N/A</v>
      </c>
      <c r="L75" s="156" t="e" cm="1">
        <f t="array" ref="L75">INDEX('[14]Transaction Fee Pricing'!$B$2:$F$78,132,MATCH('TCO per country'!$C75,'[14]Transaction Fee Pricing'!$2:$2,0)+3)</f>
        <v>#N/A</v>
      </c>
      <c r="M75" s="157" t="e">
        <f>SUM(
    INDEX('[14]Transaction Fee Pricing'!$B$2:$F$78,129,MATCH('TCO per country'!$C75,'[14]Transaction Fee Pricing'!$2:$2,0)+3),
    INDEX('[14]Transaction Fee Pricing'!$B$2:$F$78,133,MATCH('TCO per country'!$C75,'[14]Transaction Fee Pricing'!$2:$2,0)+3),
    INDEX('[14]Transaction Fee Pricing'!$B$2:$F$78,134,MATCH('TCO per country'!$C75,'[14]Transaction Fee Pricing'!$2:$2,0)+3),
    INDEX('[14]Transaction Fee Pricing'!$B$2:$F$78,135,MATCH('TCO per country'!$C75,'[14]Transaction Fee Pricing'!$2:$2,0)+3),
    INDEX('[14]Transaction Fee Pricing'!$B$2:$F$78,136,MATCH('TCO per country'!$C75,'[14]Transaction Fee Pricing'!$2:$2,0)+3),
    INDEX('[14]Transaction Fee Pricing'!$B$2:$F$78,137,MATCH('TCO per country'!$C75,'[14]Transaction Fee Pricing'!$2:$2,0)+3),
    INDEX('[14]Transaction Fee Pricing'!$B$2:$F$78,138,MATCH('TCO per country'!$C75,'[14]Transaction Fee Pricing'!$2:$2,0)+3),
    INDEX('[14]Transaction Fee Pricing'!$B$2:$F$78,139,MATCH('TCO per country'!$C75,'[14]Transaction Fee Pricing'!$2:$2,0)+3)
)</f>
        <v>#N/A</v>
      </c>
      <c r="N75" s="156" t="e" cm="1">
        <f t="array" ref="N75">INDEX('[14]Transaction Fee Pricing'!$B$2:$F$78,150,MATCH('TCO per country'!$C75,'[14]Transaction Fee Pricing'!$2:$2,0)+3)</f>
        <v>#N/A</v>
      </c>
      <c r="O75" s="156" t="e" cm="1">
        <f t="array" ref="O75">INDEX('[14]Transaction Fee Pricing'!$B$2:$F$78,163,MATCH('TCO per country'!$C75,'[14]Transaction Fee Pricing'!$2:$2,0)+3)</f>
        <v>#N/A</v>
      </c>
      <c r="Q75" s="156" t="e">
        <f t="shared" si="3"/>
        <v>#N/A</v>
      </c>
      <c r="S75" s="154"/>
      <c r="T75" s="156" t="e" cm="1">
        <f t="array" ref="T75">INDEX('[14]Transaction Fee Pricing'!$B$2:$F$78,181,MATCH('TCO per country'!$C75,'[14]Transaction Fee Pricing'!$2:$2,0)+3)</f>
        <v>#N/A</v>
      </c>
    </row>
    <row r="76" spans="3:20" ht="6" customHeight="1">
      <c r="C76" s="3"/>
      <c r="S76" s="154"/>
    </row>
    <row r="77" spans="3:20">
      <c r="C77" s="16" t="s">
        <v>109</v>
      </c>
      <c r="D77" s="156" t="e">
        <f t="shared" ref="D77:O77" si="4">SUM(D9:D75)</f>
        <v>#N/A</v>
      </c>
      <c r="E77" s="156" t="e">
        <f t="shared" si="4"/>
        <v>#N/A</v>
      </c>
      <c r="F77" s="156" t="e">
        <f t="shared" si="4"/>
        <v>#N/A</v>
      </c>
      <c r="G77" s="156" t="e">
        <f t="shared" si="4"/>
        <v>#N/A</v>
      </c>
      <c r="H77" s="156" t="e">
        <f t="shared" si="4"/>
        <v>#N/A</v>
      </c>
      <c r="I77" s="156" t="e">
        <f t="shared" si="4"/>
        <v>#N/A</v>
      </c>
      <c r="J77" s="156" t="e">
        <f t="shared" si="4"/>
        <v>#N/A</v>
      </c>
      <c r="K77" s="156" t="e">
        <f t="shared" si="4"/>
        <v>#N/A</v>
      </c>
      <c r="L77" s="156" t="e">
        <f t="shared" si="4"/>
        <v>#N/A</v>
      </c>
      <c r="M77" s="156" t="e">
        <f t="shared" si="4"/>
        <v>#N/A</v>
      </c>
      <c r="N77" s="156" t="e">
        <f t="shared" si="4"/>
        <v>#N/A</v>
      </c>
      <c r="O77" s="156" t="e">
        <f t="shared" si="4"/>
        <v>#N/A</v>
      </c>
      <c r="Q77" s="156" t="e">
        <f>SUM(D77:I77)+SUM(N77:O77)</f>
        <v>#N/A</v>
      </c>
      <c r="S77" s="154"/>
      <c r="T77" s="156" t="e">
        <f>SUM(T9:T75)</f>
        <v>#N/A</v>
      </c>
    </row>
    <row r="78" spans="3:20">
      <c r="C78" s="3"/>
    </row>
    <row r="79" spans="3:20">
      <c r="C79" s="3"/>
    </row>
    <row r="80" spans="3:20">
      <c r="C80" s="3"/>
    </row>
    <row r="81" spans="3:3">
      <c r="C81" s="3"/>
    </row>
    <row r="82" spans="3:3">
      <c r="C82" s="3"/>
    </row>
    <row r="83" spans="3:3">
      <c r="C83" s="3"/>
    </row>
    <row r="84" spans="3:3">
      <c r="C84" s="3"/>
    </row>
    <row r="85" spans="3:3">
      <c r="C85" s="3"/>
    </row>
    <row r="86" spans="3:3">
      <c r="C86" s="3"/>
    </row>
    <row r="87" spans="3:3">
      <c r="C87" s="3"/>
    </row>
    <row r="88" spans="3:3">
      <c r="C88" s="3"/>
    </row>
    <row r="89" spans="3:3">
      <c r="C89" s="3"/>
    </row>
    <row r="90" spans="3:3">
      <c r="C90" s="3"/>
    </row>
    <row r="91" spans="3:3">
      <c r="C91" s="3"/>
    </row>
    <row r="92" spans="3:3">
      <c r="C92" s="3"/>
    </row>
    <row r="93" spans="3:3">
      <c r="C93" s="3"/>
    </row>
    <row r="94" spans="3:3">
      <c r="C94" s="3"/>
    </row>
    <row r="95" spans="3:3">
      <c r="C95" s="3"/>
    </row>
    <row r="96" spans="3:3">
      <c r="C96" s="3"/>
    </row>
    <row r="97" spans="3:3">
      <c r="C97" s="3"/>
    </row>
    <row r="98" spans="3:3">
      <c r="C98" s="3"/>
    </row>
    <row r="99" spans="3:3">
      <c r="C99" s="3"/>
    </row>
    <row r="100" spans="3:3">
      <c r="C100" s="3"/>
    </row>
    <row r="101" spans="3:3">
      <c r="C101" s="3"/>
    </row>
    <row r="102" spans="3:3">
      <c r="C102" s="3"/>
    </row>
    <row r="103" spans="3:3">
      <c r="C103" s="3"/>
    </row>
    <row r="104" spans="3:3">
      <c r="C104" s="3"/>
    </row>
    <row r="105" spans="3:3">
      <c r="C105" s="3"/>
    </row>
    <row r="106" spans="3:3">
      <c r="C106" s="3"/>
    </row>
    <row r="107" spans="3:3">
      <c r="C107" s="3"/>
    </row>
    <row r="108" spans="3:3">
      <c r="C108" s="3"/>
    </row>
    <row r="109" spans="3:3">
      <c r="C109" s="3"/>
    </row>
    <row r="110" spans="3:3">
      <c r="C110" s="3"/>
    </row>
    <row r="111" spans="3:3">
      <c r="C111" s="3"/>
    </row>
    <row r="112" spans="3:3">
      <c r="C112" s="3"/>
    </row>
    <row r="113" spans="3:3">
      <c r="C113" s="3"/>
    </row>
    <row r="114" spans="3:3">
      <c r="C114" s="3"/>
    </row>
    <row r="115" spans="3:3">
      <c r="C115" s="3"/>
    </row>
    <row r="116" spans="3:3">
      <c r="C116" s="3"/>
    </row>
    <row r="117" spans="3:3">
      <c r="C117" s="3"/>
    </row>
    <row r="118" spans="3:3">
      <c r="C118" s="3"/>
    </row>
    <row r="119" spans="3:3">
      <c r="C119" s="3"/>
    </row>
    <row r="120" spans="3:3">
      <c r="C120" s="3"/>
    </row>
    <row r="121" spans="3:3">
      <c r="C121" s="3"/>
    </row>
    <row r="122" spans="3:3">
      <c r="C122" s="3"/>
    </row>
    <row r="123" spans="3:3">
      <c r="C123" s="3"/>
    </row>
    <row r="124" spans="3:3">
      <c r="C124" s="3"/>
    </row>
    <row r="125" spans="3:3">
      <c r="C125" s="3"/>
    </row>
    <row r="126" spans="3:3">
      <c r="C126" s="3"/>
    </row>
    <row r="127" spans="3:3">
      <c r="C127" s="3"/>
    </row>
    <row r="128" spans="3:3">
      <c r="C128" s="3"/>
    </row>
    <row r="129" spans="3:3">
      <c r="C129" s="3"/>
    </row>
    <row r="130" spans="3:3">
      <c r="C130" s="3"/>
    </row>
    <row r="131" spans="3:3">
      <c r="C131" s="3"/>
    </row>
    <row r="132" spans="3:3">
      <c r="C132" s="3"/>
    </row>
    <row r="133" spans="3:3">
      <c r="C133" s="3"/>
    </row>
    <row r="134" spans="3:3">
      <c r="C134" s="3"/>
    </row>
    <row r="135" spans="3:3">
      <c r="C135" s="3"/>
    </row>
    <row r="136" spans="3:3">
      <c r="C136" s="3"/>
    </row>
    <row r="137" spans="3:3">
      <c r="C137" s="3"/>
    </row>
    <row r="138" spans="3:3">
      <c r="C138" s="3"/>
    </row>
    <row r="139" spans="3:3">
      <c r="C139" s="3"/>
    </row>
    <row r="140" spans="3:3">
      <c r="C140" s="3"/>
    </row>
    <row r="141" spans="3:3">
      <c r="C141" s="3"/>
    </row>
    <row r="142" spans="3:3">
      <c r="C142" s="3"/>
    </row>
    <row r="143" spans="3:3">
      <c r="C143" s="3"/>
    </row>
    <row r="144" spans="3:3">
      <c r="C144" s="3"/>
    </row>
    <row r="145" spans="3:3">
      <c r="C145" s="3"/>
    </row>
    <row r="146" spans="3:3">
      <c r="C146" s="3"/>
    </row>
    <row r="147" spans="3:3">
      <c r="C147" s="3"/>
    </row>
    <row r="148" spans="3:3">
      <c r="C148" s="3"/>
    </row>
    <row r="149" spans="3:3">
      <c r="C149" s="3"/>
    </row>
    <row r="150" spans="3:3">
      <c r="C150" s="3"/>
    </row>
    <row r="151" spans="3:3">
      <c r="C151" s="3"/>
    </row>
    <row r="152" spans="3:3">
      <c r="C152" s="3"/>
    </row>
    <row r="153" spans="3:3">
      <c r="C153" s="3"/>
    </row>
    <row r="154" spans="3:3">
      <c r="C154" s="3"/>
    </row>
    <row r="155" spans="3:3">
      <c r="C155" s="3"/>
    </row>
    <row r="156" spans="3:3">
      <c r="C156" s="3"/>
    </row>
    <row r="157" spans="3:3">
      <c r="C157" s="3"/>
    </row>
    <row r="158" spans="3:3">
      <c r="C158" s="3"/>
    </row>
    <row r="159" spans="3:3">
      <c r="C159" s="3"/>
    </row>
    <row r="160" spans="3:3">
      <c r="C160" s="3"/>
    </row>
    <row r="161" spans="3:3">
      <c r="C161" s="3"/>
    </row>
    <row r="162" spans="3:3">
      <c r="C162" s="3"/>
    </row>
    <row r="163" spans="3:3">
      <c r="C163" s="3"/>
    </row>
    <row r="164" spans="3:3">
      <c r="C164" s="3"/>
    </row>
    <row r="165" spans="3:3">
      <c r="C165" s="3"/>
    </row>
    <row r="166" spans="3:3">
      <c r="C166" s="3"/>
    </row>
    <row r="167" spans="3:3">
      <c r="C167" s="3"/>
    </row>
    <row r="168" spans="3:3">
      <c r="C168" s="3"/>
    </row>
    <row r="169" spans="3:3">
      <c r="C169" s="3"/>
    </row>
    <row r="170" spans="3:3">
      <c r="C170" s="3"/>
    </row>
    <row r="171" spans="3:3">
      <c r="C171" s="3"/>
    </row>
    <row r="172" spans="3:3">
      <c r="C172" s="3"/>
    </row>
    <row r="173" spans="3:3">
      <c r="C173" s="3"/>
    </row>
    <row r="174" spans="3:3">
      <c r="C174" s="3"/>
    </row>
    <row r="175" spans="3:3">
      <c r="C175" s="3"/>
    </row>
    <row r="176" spans="3:3">
      <c r="C176" s="3"/>
    </row>
    <row r="177" spans="3:3">
      <c r="C177" s="3"/>
    </row>
    <row r="178" spans="3:3">
      <c r="C178" s="3"/>
    </row>
    <row r="179" spans="3:3">
      <c r="C179" s="3"/>
    </row>
    <row r="180" spans="3:3">
      <c r="C180" s="3"/>
    </row>
    <row r="181" spans="3:3">
      <c r="C181" s="3"/>
    </row>
    <row r="182" spans="3:3">
      <c r="C182" s="3"/>
    </row>
    <row r="183" spans="3:3">
      <c r="C183" s="3"/>
    </row>
    <row r="184" spans="3:3">
      <c r="C184" s="3"/>
    </row>
    <row r="185" spans="3:3">
      <c r="C185" s="3"/>
    </row>
    <row r="186" spans="3:3">
      <c r="C186" s="3"/>
    </row>
    <row r="187" spans="3:3">
      <c r="C187" s="3"/>
    </row>
    <row r="188" spans="3:3">
      <c r="C188" s="3"/>
    </row>
    <row r="189" spans="3:3">
      <c r="C189" s="3"/>
    </row>
    <row r="190" spans="3:3">
      <c r="C190" s="3"/>
    </row>
    <row r="191" spans="3:3">
      <c r="C191" s="3"/>
    </row>
    <row r="192" spans="3:3">
      <c r="C192" s="3"/>
    </row>
    <row r="193" spans="3:3">
      <c r="C193" s="3"/>
    </row>
    <row r="194" spans="3:3">
      <c r="C194" s="3"/>
    </row>
    <row r="195" spans="3:3">
      <c r="C195" s="3"/>
    </row>
    <row r="196" spans="3:3">
      <c r="C196" s="3"/>
    </row>
    <row r="197" spans="3:3">
      <c r="C197" s="3"/>
    </row>
    <row r="198" spans="3:3">
      <c r="C198" s="3"/>
    </row>
    <row r="199" spans="3:3">
      <c r="C199" s="3"/>
    </row>
    <row r="200" spans="3:3">
      <c r="C200" s="3"/>
    </row>
    <row r="201" spans="3:3">
      <c r="C201" s="3"/>
    </row>
    <row r="202" spans="3:3">
      <c r="C202" s="3"/>
    </row>
    <row r="203" spans="3:3">
      <c r="C203" s="3"/>
    </row>
    <row r="204" spans="3:3">
      <c r="C204" s="3"/>
    </row>
    <row r="205" spans="3:3">
      <c r="C205" s="3"/>
    </row>
    <row r="206" spans="3:3">
      <c r="C206" s="3"/>
    </row>
    <row r="207" spans="3:3">
      <c r="C207" s="3"/>
    </row>
    <row r="208" spans="3:3">
      <c r="C208" s="3"/>
    </row>
    <row r="209" spans="3:3">
      <c r="C209" s="3"/>
    </row>
    <row r="210" spans="3:3">
      <c r="C210" s="3"/>
    </row>
    <row r="211" spans="3:3">
      <c r="C211" s="3"/>
    </row>
    <row r="212" spans="3:3">
      <c r="C212" s="3"/>
    </row>
    <row r="213" spans="3:3">
      <c r="C213" s="3"/>
    </row>
    <row r="214" spans="3:3">
      <c r="C214" s="3"/>
    </row>
    <row r="215" spans="3:3">
      <c r="C215" s="3"/>
    </row>
    <row r="216" spans="3:3">
      <c r="C216" s="3"/>
    </row>
    <row r="217" spans="3:3">
      <c r="C217" s="3"/>
    </row>
    <row r="218" spans="3:3">
      <c r="C218" s="3"/>
    </row>
    <row r="219" spans="3:3">
      <c r="C219" s="3"/>
    </row>
    <row r="220" spans="3:3">
      <c r="C220" s="3"/>
    </row>
    <row r="221" spans="3:3">
      <c r="C221" s="3"/>
    </row>
    <row r="222" spans="3:3">
      <c r="C222" s="3"/>
    </row>
    <row r="223" spans="3:3">
      <c r="C223" s="3"/>
    </row>
    <row r="224" spans="3:3">
      <c r="C224" s="3"/>
    </row>
    <row r="225" spans="3:3">
      <c r="C225" s="3"/>
    </row>
    <row r="226" spans="3:3">
      <c r="C226" s="3"/>
    </row>
    <row r="227" spans="3:3">
      <c r="C227" s="3"/>
    </row>
    <row r="228" spans="3:3">
      <c r="C228" s="3"/>
    </row>
    <row r="229" spans="3:3">
      <c r="C229" s="3"/>
    </row>
    <row r="230" spans="3:3">
      <c r="C230" s="3"/>
    </row>
    <row r="231" spans="3:3">
      <c r="C231" s="3"/>
    </row>
    <row r="232" spans="3:3">
      <c r="C232" s="3"/>
    </row>
    <row r="233" spans="3:3">
      <c r="C233" s="3"/>
    </row>
    <row r="234" spans="3:3">
      <c r="C234" s="3"/>
    </row>
    <row r="235" spans="3:3">
      <c r="C235" s="3"/>
    </row>
    <row r="236" spans="3:3">
      <c r="C236" s="3"/>
    </row>
    <row r="237" spans="3:3">
      <c r="C237" s="3"/>
    </row>
    <row r="238" spans="3:3">
      <c r="C238" s="3"/>
    </row>
    <row r="239" spans="3:3">
      <c r="C239" s="3"/>
    </row>
    <row r="240" spans="3:3">
      <c r="C240" s="3"/>
    </row>
    <row r="241" spans="3:3">
      <c r="C241" s="3"/>
    </row>
    <row r="242" spans="3:3">
      <c r="C242" s="3"/>
    </row>
    <row r="243" spans="3:3">
      <c r="C243" s="3"/>
    </row>
    <row r="244" spans="3:3">
      <c r="C244" s="3"/>
    </row>
    <row r="245" spans="3:3">
      <c r="C245" s="3"/>
    </row>
    <row r="246" spans="3:3">
      <c r="C246" s="3"/>
    </row>
    <row r="247" spans="3:3">
      <c r="C247" s="3"/>
    </row>
    <row r="248" spans="3:3">
      <c r="C248" s="3"/>
    </row>
    <row r="249" spans="3:3">
      <c r="C249" s="3"/>
    </row>
    <row r="250" spans="3:3">
      <c r="C250" s="3"/>
    </row>
    <row r="251" spans="3:3">
      <c r="C251" s="3"/>
    </row>
    <row r="252" spans="3:3">
      <c r="C252" s="3"/>
    </row>
    <row r="253" spans="3:3">
      <c r="C253" s="3"/>
    </row>
    <row r="254" spans="3:3">
      <c r="C254" s="3"/>
    </row>
    <row r="255" spans="3:3">
      <c r="C255" s="3"/>
    </row>
    <row r="256" spans="3:3">
      <c r="C256" s="3"/>
    </row>
    <row r="257" spans="3:3">
      <c r="C257" s="3"/>
    </row>
    <row r="258" spans="3:3">
      <c r="C258" s="3"/>
    </row>
    <row r="259" spans="3:3">
      <c r="C259" s="3"/>
    </row>
    <row r="260" spans="3:3">
      <c r="C260" s="3"/>
    </row>
    <row r="261" spans="3:3">
      <c r="C261" s="3"/>
    </row>
    <row r="262" spans="3:3">
      <c r="C262" s="3"/>
    </row>
    <row r="263" spans="3:3">
      <c r="C263" s="3"/>
    </row>
    <row r="264" spans="3:3">
      <c r="C264" s="3"/>
    </row>
    <row r="265" spans="3:3">
      <c r="C265" s="3"/>
    </row>
    <row r="266" spans="3:3">
      <c r="C266" s="3"/>
    </row>
    <row r="267" spans="3:3">
      <c r="C267" s="3"/>
    </row>
    <row r="268" spans="3:3">
      <c r="C268" s="3"/>
    </row>
    <row r="269" spans="3:3">
      <c r="C269" s="3"/>
    </row>
    <row r="270" spans="3:3">
      <c r="C270" s="3"/>
    </row>
    <row r="271" spans="3:3">
      <c r="C271" s="3"/>
    </row>
    <row r="272" spans="3:3">
      <c r="C272" s="3"/>
    </row>
    <row r="273" spans="3:3">
      <c r="C273" s="3"/>
    </row>
    <row r="274" spans="3:3">
      <c r="C274" s="3"/>
    </row>
    <row r="275" spans="3:3">
      <c r="C275" s="3"/>
    </row>
    <row r="276" spans="3:3">
      <c r="C276" s="3"/>
    </row>
    <row r="277" spans="3:3">
      <c r="C277" s="3"/>
    </row>
    <row r="278" spans="3:3">
      <c r="C278" s="3"/>
    </row>
    <row r="279" spans="3:3">
      <c r="C279" s="3"/>
    </row>
    <row r="280" spans="3:3">
      <c r="C280" s="3"/>
    </row>
    <row r="281" spans="3:3">
      <c r="C281" s="3"/>
    </row>
    <row r="282" spans="3:3">
      <c r="C282" s="3"/>
    </row>
    <row r="283" spans="3:3">
      <c r="C283" s="3"/>
    </row>
    <row r="284" spans="3:3">
      <c r="C284" s="3"/>
    </row>
    <row r="285" spans="3:3">
      <c r="C285" s="3"/>
    </row>
    <row r="286" spans="3:3">
      <c r="C286" s="3"/>
    </row>
    <row r="287" spans="3:3">
      <c r="C287" s="3"/>
    </row>
    <row r="288" spans="3:3">
      <c r="C288" s="3"/>
    </row>
    <row r="289" spans="3:3">
      <c r="C289" s="3"/>
    </row>
    <row r="290" spans="3:3">
      <c r="C290" s="3"/>
    </row>
    <row r="291" spans="3:3">
      <c r="C291" s="3"/>
    </row>
    <row r="292" spans="3:3">
      <c r="C292" s="3"/>
    </row>
    <row r="293" spans="3:3">
      <c r="C293" s="3"/>
    </row>
    <row r="294" spans="3:3">
      <c r="C294" s="3"/>
    </row>
    <row r="295" spans="3:3">
      <c r="C295" s="3"/>
    </row>
    <row r="296" spans="3:3">
      <c r="C296" s="3"/>
    </row>
    <row r="297" spans="3:3">
      <c r="C297" s="3"/>
    </row>
    <row r="298" spans="3:3">
      <c r="C298" s="3"/>
    </row>
    <row r="299" spans="3:3">
      <c r="C299" s="3"/>
    </row>
    <row r="300" spans="3:3">
      <c r="C300" s="3"/>
    </row>
    <row r="301" spans="3:3">
      <c r="C301" s="3"/>
    </row>
    <row r="302" spans="3:3">
      <c r="C302" s="3"/>
    </row>
    <row r="303" spans="3:3">
      <c r="C303" s="3"/>
    </row>
    <row r="304" spans="3:3">
      <c r="C304" s="3"/>
    </row>
    <row r="305" spans="3:3">
      <c r="C305" s="3"/>
    </row>
    <row r="306" spans="3:3">
      <c r="C306" s="3"/>
    </row>
    <row r="307" spans="3:3">
      <c r="C307" s="3"/>
    </row>
    <row r="308" spans="3:3">
      <c r="C308" s="3"/>
    </row>
    <row r="309" spans="3:3">
      <c r="C309" s="3"/>
    </row>
    <row r="310" spans="3:3">
      <c r="C310" s="3"/>
    </row>
    <row r="311" spans="3:3">
      <c r="C311" s="3"/>
    </row>
    <row r="312" spans="3:3">
      <c r="C312" s="3"/>
    </row>
    <row r="313" spans="3:3">
      <c r="C313" s="3"/>
    </row>
    <row r="314" spans="3:3">
      <c r="C314" s="3"/>
    </row>
    <row r="315" spans="3:3">
      <c r="C315" s="3"/>
    </row>
    <row r="316" spans="3:3">
      <c r="C316" s="3"/>
    </row>
    <row r="317" spans="3:3">
      <c r="C317" s="3"/>
    </row>
    <row r="318" spans="3:3">
      <c r="C318" s="3"/>
    </row>
    <row r="319" spans="3:3">
      <c r="C319" s="3"/>
    </row>
    <row r="320" spans="3:3">
      <c r="C320" s="3"/>
    </row>
    <row r="321" spans="3:3">
      <c r="C321" s="3"/>
    </row>
    <row r="322" spans="3:3">
      <c r="C322" s="3"/>
    </row>
    <row r="323" spans="3:3">
      <c r="C323" s="3"/>
    </row>
    <row r="324" spans="3:3">
      <c r="C324" s="3"/>
    </row>
    <row r="325" spans="3:3">
      <c r="C325" s="3"/>
    </row>
    <row r="326" spans="3:3">
      <c r="C326" s="3"/>
    </row>
    <row r="327" spans="3:3">
      <c r="C327" s="3"/>
    </row>
    <row r="328" spans="3:3">
      <c r="C328" s="3"/>
    </row>
    <row r="329" spans="3:3">
      <c r="C329" s="3"/>
    </row>
    <row r="330" spans="3:3">
      <c r="C330" s="3"/>
    </row>
    <row r="331" spans="3:3">
      <c r="C331" s="3"/>
    </row>
    <row r="332" spans="3:3">
      <c r="C332" s="3"/>
    </row>
    <row r="333" spans="3:3">
      <c r="C333" s="3"/>
    </row>
    <row r="334" spans="3:3">
      <c r="C334" s="3"/>
    </row>
    <row r="335" spans="3:3">
      <c r="C335" s="3"/>
    </row>
    <row r="336" spans="3:3">
      <c r="C336" s="3"/>
    </row>
    <row r="337" spans="3:3">
      <c r="C337" s="3"/>
    </row>
    <row r="338" spans="3:3">
      <c r="C338" s="3"/>
    </row>
    <row r="339" spans="3:3">
      <c r="C339" s="3"/>
    </row>
    <row r="340" spans="3:3">
      <c r="C340" s="3"/>
    </row>
    <row r="341" spans="3:3">
      <c r="C341" s="3"/>
    </row>
    <row r="342" spans="3:3">
      <c r="C342" s="3"/>
    </row>
    <row r="343" spans="3:3">
      <c r="C343" s="3"/>
    </row>
    <row r="344" spans="3:3">
      <c r="C344" s="3"/>
    </row>
    <row r="345" spans="3:3">
      <c r="C345" s="3"/>
    </row>
    <row r="346" spans="3:3">
      <c r="C346" s="3"/>
    </row>
    <row r="347" spans="3:3">
      <c r="C347" s="3"/>
    </row>
    <row r="348" spans="3:3">
      <c r="C348" s="3"/>
    </row>
    <row r="349" spans="3:3">
      <c r="C349" s="3"/>
    </row>
    <row r="350" spans="3:3">
      <c r="C350" s="3"/>
    </row>
    <row r="351" spans="3:3">
      <c r="C351" s="3"/>
    </row>
    <row r="352" spans="3:3">
      <c r="C352" s="3"/>
    </row>
    <row r="353" spans="3:3">
      <c r="C353" s="3"/>
    </row>
    <row r="354" spans="3:3">
      <c r="C354" s="3"/>
    </row>
    <row r="355" spans="3:3">
      <c r="C355" s="3"/>
    </row>
    <row r="356" spans="3:3">
      <c r="C356" s="3"/>
    </row>
    <row r="357" spans="3:3">
      <c r="C357" s="3"/>
    </row>
    <row r="358" spans="3:3">
      <c r="C358" s="3"/>
    </row>
    <row r="359" spans="3:3">
      <c r="C359" s="3"/>
    </row>
    <row r="360" spans="3:3">
      <c r="C360" s="3"/>
    </row>
    <row r="361" spans="3:3">
      <c r="C361" s="3"/>
    </row>
    <row r="362" spans="3:3">
      <c r="C362" s="3"/>
    </row>
    <row r="363" spans="3:3">
      <c r="C363" s="3"/>
    </row>
    <row r="364" spans="3:3">
      <c r="C364" s="3"/>
    </row>
    <row r="365" spans="3:3">
      <c r="C365" s="3"/>
    </row>
    <row r="366" spans="3:3">
      <c r="C366" s="3"/>
    </row>
    <row r="367" spans="3:3">
      <c r="C367" s="3"/>
    </row>
    <row r="368" spans="3:3">
      <c r="C368" s="3"/>
    </row>
    <row r="369" spans="3:3">
      <c r="C369" s="3"/>
    </row>
    <row r="370" spans="3:3">
      <c r="C370" s="3"/>
    </row>
    <row r="371" spans="3:3">
      <c r="C371" s="3"/>
    </row>
    <row r="372" spans="3:3">
      <c r="C372" s="3"/>
    </row>
    <row r="373" spans="3:3">
      <c r="C373" s="3"/>
    </row>
    <row r="374" spans="3:3">
      <c r="C374" s="3"/>
    </row>
    <row r="375" spans="3:3">
      <c r="C375" s="3"/>
    </row>
    <row r="376" spans="3:3">
      <c r="C376" s="3"/>
    </row>
    <row r="377" spans="3:3">
      <c r="C377" s="3"/>
    </row>
    <row r="378" spans="3:3">
      <c r="C378" s="3"/>
    </row>
    <row r="379" spans="3:3">
      <c r="C379" s="3"/>
    </row>
    <row r="380" spans="3:3">
      <c r="C380" s="3"/>
    </row>
    <row r="381" spans="3:3">
      <c r="C381" s="3"/>
    </row>
    <row r="382" spans="3:3">
      <c r="C382" s="3"/>
    </row>
    <row r="383" spans="3:3">
      <c r="C383" s="3"/>
    </row>
    <row r="384" spans="3:3">
      <c r="C384" s="3"/>
    </row>
    <row r="385" spans="3:3">
      <c r="C385" s="3"/>
    </row>
    <row r="386" spans="3:3">
      <c r="C386" s="3"/>
    </row>
    <row r="387" spans="3:3">
      <c r="C387" s="3"/>
    </row>
    <row r="388" spans="3:3">
      <c r="C388" s="3"/>
    </row>
    <row r="389" spans="3:3">
      <c r="C389" s="3"/>
    </row>
    <row r="390" spans="3:3">
      <c r="C390" s="3"/>
    </row>
    <row r="391" spans="3:3">
      <c r="C391" s="3"/>
    </row>
    <row r="392" spans="3:3">
      <c r="C392" s="3"/>
    </row>
    <row r="393" spans="3:3">
      <c r="C393" s="3"/>
    </row>
    <row r="394" spans="3:3">
      <c r="C394" s="3"/>
    </row>
    <row r="395" spans="3:3">
      <c r="C395" s="3"/>
    </row>
    <row r="396" spans="3:3">
      <c r="C396" s="3"/>
    </row>
    <row r="397" spans="3:3">
      <c r="C397" s="3"/>
    </row>
    <row r="398" spans="3:3">
      <c r="C398" s="3"/>
    </row>
    <row r="399" spans="3:3">
      <c r="C399" s="3"/>
    </row>
    <row r="400" spans="3:3">
      <c r="C400" s="3"/>
    </row>
    <row r="401" spans="3:3">
      <c r="C401" s="3"/>
    </row>
    <row r="402" spans="3:3">
      <c r="C402" s="3"/>
    </row>
    <row r="403" spans="3:3">
      <c r="C403" s="3"/>
    </row>
    <row r="404" spans="3:3">
      <c r="C404" s="3"/>
    </row>
    <row r="405" spans="3:3">
      <c r="C405" s="3"/>
    </row>
    <row r="406" spans="3:3">
      <c r="C406" s="3"/>
    </row>
    <row r="407" spans="3:3">
      <c r="C407" s="3"/>
    </row>
    <row r="408" spans="3:3">
      <c r="C408" s="3"/>
    </row>
    <row r="409" spans="3:3">
      <c r="C409" s="3"/>
    </row>
    <row r="410" spans="3:3">
      <c r="C410" s="3"/>
    </row>
    <row r="411" spans="3:3">
      <c r="C411" s="3"/>
    </row>
    <row r="412" spans="3:3">
      <c r="C412" s="3"/>
    </row>
    <row r="413" spans="3:3">
      <c r="C413" s="3"/>
    </row>
    <row r="414" spans="3:3">
      <c r="C414" s="3"/>
    </row>
    <row r="415" spans="3:3">
      <c r="C415" s="3"/>
    </row>
    <row r="416" spans="3:3">
      <c r="C416" s="3"/>
    </row>
    <row r="417" spans="3:3">
      <c r="C417" s="3"/>
    </row>
    <row r="418" spans="3:3">
      <c r="C418" s="3"/>
    </row>
    <row r="419" spans="3:3">
      <c r="C419" s="3"/>
    </row>
    <row r="420" spans="3:3">
      <c r="C420" s="3"/>
    </row>
    <row r="421" spans="3:3">
      <c r="C421" s="3"/>
    </row>
    <row r="422" spans="3:3">
      <c r="C422" s="3"/>
    </row>
    <row r="423" spans="3:3">
      <c r="C423" s="3"/>
    </row>
    <row r="424" spans="3:3">
      <c r="C424" s="3"/>
    </row>
    <row r="425" spans="3:3">
      <c r="C425" s="3"/>
    </row>
    <row r="426" spans="3:3">
      <c r="C426" s="3"/>
    </row>
    <row r="427" spans="3:3">
      <c r="C427" s="3"/>
    </row>
    <row r="428" spans="3:3">
      <c r="C428" s="3"/>
    </row>
    <row r="429" spans="3:3">
      <c r="C429" s="3"/>
    </row>
    <row r="430" spans="3:3">
      <c r="C430" s="3"/>
    </row>
    <row r="431" spans="3:3">
      <c r="C431" s="3"/>
    </row>
    <row r="432" spans="3:3">
      <c r="C432" s="3"/>
    </row>
    <row r="433" spans="3:3">
      <c r="C433" s="3"/>
    </row>
    <row r="434" spans="3:3">
      <c r="C434" s="3"/>
    </row>
    <row r="435" spans="3:3">
      <c r="C435" s="3"/>
    </row>
    <row r="436" spans="3:3">
      <c r="C436" s="3"/>
    </row>
    <row r="437" spans="3:3">
      <c r="C437" s="3"/>
    </row>
    <row r="438" spans="3:3">
      <c r="C438" s="3"/>
    </row>
    <row r="439" spans="3:3">
      <c r="C439" s="3"/>
    </row>
    <row r="440" spans="3:3">
      <c r="C440" s="3"/>
    </row>
    <row r="441" spans="3:3">
      <c r="C441" s="3"/>
    </row>
    <row r="442" spans="3:3">
      <c r="C442" s="3"/>
    </row>
    <row r="443" spans="3:3">
      <c r="C443" s="3"/>
    </row>
    <row r="444" spans="3:3">
      <c r="C444" s="3"/>
    </row>
    <row r="445" spans="3:3">
      <c r="C445" s="3"/>
    </row>
    <row r="446" spans="3:3">
      <c r="C446" s="3"/>
    </row>
    <row r="447" spans="3:3">
      <c r="C447" s="3"/>
    </row>
    <row r="448" spans="3:3">
      <c r="C448" s="3"/>
    </row>
    <row r="449" spans="3:3">
      <c r="C449" s="3"/>
    </row>
    <row r="450" spans="3:3">
      <c r="C450" s="3"/>
    </row>
    <row r="451" spans="3:3">
      <c r="C451" s="3"/>
    </row>
    <row r="452" spans="3:3">
      <c r="C452" s="3"/>
    </row>
    <row r="453" spans="3:3">
      <c r="C453" s="3"/>
    </row>
    <row r="454" spans="3:3">
      <c r="C454" s="3"/>
    </row>
    <row r="455" spans="3:3">
      <c r="C455" s="3"/>
    </row>
    <row r="456" spans="3:3">
      <c r="C456" s="3"/>
    </row>
    <row r="457" spans="3:3">
      <c r="C457" s="3"/>
    </row>
    <row r="458" spans="3:3">
      <c r="C458" s="3"/>
    </row>
    <row r="459" spans="3:3">
      <c r="C459" s="3"/>
    </row>
    <row r="460" spans="3:3">
      <c r="C460" s="3"/>
    </row>
    <row r="461" spans="3:3">
      <c r="C461" s="3"/>
    </row>
    <row r="462" spans="3:3">
      <c r="C462" s="3"/>
    </row>
    <row r="463" spans="3:3">
      <c r="C463" s="3"/>
    </row>
    <row r="464" spans="3:3">
      <c r="C464" s="3"/>
    </row>
    <row r="465" spans="3:3">
      <c r="C465" s="3"/>
    </row>
    <row r="466" spans="3:3">
      <c r="C466" s="3"/>
    </row>
    <row r="467" spans="3:3">
      <c r="C467" s="3"/>
    </row>
    <row r="468" spans="3:3">
      <c r="C468" s="3"/>
    </row>
    <row r="469" spans="3:3">
      <c r="C469" s="3"/>
    </row>
    <row r="470" spans="3:3">
      <c r="C470" s="3"/>
    </row>
    <row r="471" spans="3:3">
      <c r="C471" s="3"/>
    </row>
    <row r="472" spans="3:3">
      <c r="C472" s="3"/>
    </row>
    <row r="473" spans="3:3">
      <c r="C473" s="3"/>
    </row>
    <row r="474" spans="3:3">
      <c r="C474" s="3"/>
    </row>
    <row r="475" spans="3:3">
      <c r="C475" s="3"/>
    </row>
    <row r="476" spans="3:3">
      <c r="C476" s="3"/>
    </row>
    <row r="477" spans="3:3">
      <c r="C477" s="3"/>
    </row>
    <row r="478" spans="3:3">
      <c r="C478" s="3"/>
    </row>
    <row r="479" spans="3:3">
      <c r="C479" s="3"/>
    </row>
    <row r="480" spans="3:3">
      <c r="C480" s="3"/>
    </row>
    <row r="481" spans="3:3">
      <c r="C481" s="3"/>
    </row>
    <row r="482" spans="3:3">
      <c r="C482" s="3"/>
    </row>
    <row r="483" spans="3:3">
      <c r="C483" s="3"/>
    </row>
    <row r="484" spans="3:3">
      <c r="C484" s="3"/>
    </row>
    <row r="485" spans="3:3">
      <c r="C485" s="3"/>
    </row>
    <row r="486" spans="3:3">
      <c r="C486" s="3"/>
    </row>
    <row r="487" spans="3:3">
      <c r="C487" s="3"/>
    </row>
    <row r="488" spans="3:3">
      <c r="C488" s="3"/>
    </row>
    <row r="489" spans="3:3">
      <c r="C489" s="3"/>
    </row>
    <row r="490" spans="3:3">
      <c r="C490" s="3"/>
    </row>
    <row r="491" spans="3:3">
      <c r="C491" s="3"/>
    </row>
    <row r="492" spans="3:3">
      <c r="C492" s="3"/>
    </row>
    <row r="493" spans="3:3">
      <c r="C493" s="3"/>
    </row>
    <row r="494" spans="3:3">
      <c r="C494" s="3"/>
    </row>
    <row r="495" spans="3:3">
      <c r="C495" s="3"/>
    </row>
    <row r="496" spans="3:3">
      <c r="C496" s="3"/>
    </row>
    <row r="497" spans="3:3">
      <c r="C497" s="3"/>
    </row>
    <row r="498" spans="3:3">
      <c r="C498" s="3"/>
    </row>
    <row r="499" spans="3:3">
      <c r="C499" s="3"/>
    </row>
    <row r="500" spans="3:3">
      <c r="C500" s="3"/>
    </row>
    <row r="501" spans="3:3">
      <c r="C501" s="3"/>
    </row>
    <row r="502" spans="3:3">
      <c r="C502" s="3"/>
    </row>
    <row r="503" spans="3:3">
      <c r="C503" s="3"/>
    </row>
    <row r="504" spans="3:3">
      <c r="C504" s="3"/>
    </row>
    <row r="505" spans="3:3">
      <c r="C505" s="3"/>
    </row>
    <row r="506" spans="3:3">
      <c r="C506" s="3"/>
    </row>
    <row r="507" spans="3:3">
      <c r="C507" s="3"/>
    </row>
    <row r="508" spans="3:3">
      <c r="C508" s="3"/>
    </row>
    <row r="509" spans="3:3">
      <c r="C509" s="3"/>
    </row>
    <row r="510" spans="3:3">
      <c r="C510" s="3"/>
    </row>
    <row r="511" spans="3:3">
      <c r="C511" s="3"/>
    </row>
    <row r="512" spans="3:3">
      <c r="C512" s="3"/>
    </row>
    <row r="513" spans="3:3">
      <c r="C513" s="3"/>
    </row>
    <row r="514" spans="3:3">
      <c r="C514" s="3"/>
    </row>
    <row r="515" spans="3:3">
      <c r="C515" s="3"/>
    </row>
    <row r="516" spans="3:3">
      <c r="C516" s="3"/>
    </row>
    <row r="517" spans="3:3">
      <c r="C517" s="3"/>
    </row>
    <row r="518" spans="3:3">
      <c r="C518" s="3"/>
    </row>
    <row r="519" spans="3:3">
      <c r="C519" s="3"/>
    </row>
    <row r="520" spans="3:3">
      <c r="C520" s="3"/>
    </row>
    <row r="521" spans="3:3">
      <c r="C521" s="3"/>
    </row>
    <row r="522" spans="3:3">
      <c r="C522" s="3"/>
    </row>
    <row r="523" spans="3:3">
      <c r="C523" s="3"/>
    </row>
    <row r="524" spans="3:3">
      <c r="C524" s="3"/>
    </row>
    <row r="525" spans="3:3">
      <c r="C525" s="3"/>
    </row>
    <row r="526" spans="3:3">
      <c r="C526" s="3"/>
    </row>
    <row r="527" spans="3:3">
      <c r="C527" s="3"/>
    </row>
    <row r="528" spans="3:3">
      <c r="C528" s="3"/>
    </row>
    <row r="529" spans="3:3">
      <c r="C529" s="3"/>
    </row>
    <row r="530" spans="3:3">
      <c r="C530" s="3"/>
    </row>
    <row r="531" spans="3:3">
      <c r="C531" s="3"/>
    </row>
    <row r="532" spans="3:3">
      <c r="C532" s="3"/>
    </row>
    <row r="533" spans="3:3">
      <c r="C533" s="3"/>
    </row>
    <row r="534" spans="3:3">
      <c r="C534" s="3"/>
    </row>
    <row r="535" spans="3:3">
      <c r="C535" s="3"/>
    </row>
    <row r="536" spans="3:3">
      <c r="C536" s="3"/>
    </row>
    <row r="537" spans="3:3">
      <c r="C537" s="3"/>
    </row>
    <row r="538" spans="3:3">
      <c r="C538" s="3"/>
    </row>
    <row r="539" spans="3:3">
      <c r="C539" s="3"/>
    </row>
    <row r="540" spans="3:3">
      <c r="C540" s="3"/>
    </row>
    <row r="541" spans="3:3">
      <c r="C541" s="3"/>
    </row>
    <row r="542" spans="3:3">
      <c r="C542" s="3"/>
    </row>
    <row r="543" spans="3:3">
      <c r="C543" s="3"/>
    </row>
    <row r="544" spans="3:3">
      <c r="C544" s="3"/>
    </row>
    <row r="545" spans="3:3">
      <c r="C545" s="3"/>
    </row>
    <row r="546" spans="3:3">
      <c r="C546" s="3"/>
    </row>
    <row r="547" spans="3:3">
      <c r="C547" s="3"/>
    </row>
    <row r="548" spans="3:3">
      <c r="C548" s="3"/>
    </row>
    <row r="549" spans="3:3">
      <c r="C549" s="3"/>
    </row>
    <row r="550" spans="3:3">
      <c r="C550" s="3"/>
    </row>
    <row r="551" spans="3:3">
      <c r="C551" s="3"/>
    </row>
    <row r="552" spans="3:3">
      <c r="C552" s="3"/>
    </row>
    <row r="553" spans="3:3">
      <c r="C553" s="3"/>
    </row>
    <row r="554" spans="3:3">
      <c r="C554" s="3"/>
    </row>
    <row r="555" spans="3:3">
      <c r="C555" s="3"/>
    </row>
    <row r="556" spans="3:3">
      <c r="C556" s="3"/>
    </row>
    <row r="557" spans="3:3">
      <c r="C557" s="3"/>
    </row>
    <row r="558" spans="3:3">
      <c r="C558" s="3"/>
    </row>
    <row r="559" spans="3:3">
      <c r="C559" s="3"/>
    </row>
    <row r="560" spans="3:3">
      <c r="C560" s="3"/>
    </row>
    <row r="561" spans="3:3">
      <c r="C561" s="3"/>
    </row>
    <row r="562" spans="3:3">
      <c r="C562" s="3"/>
    </row>
    <row r="563" spans="3:3">
      <c r="C563" s="3"/>
    </row>
    <row r="564" spans="3:3">
      <c r="C564" s="3"/>
    </row>
    <row r="565" spans="3:3">
      <c r="C565" s="3"/>
    </row>
    <row r="566" spans="3:3">
      <c r="C566" s="3"/>
    </row>
    <row r="567" spans="3:3">
      <c r="C567" s="3"/>
    </row>
    <row r="568" spans="3:3">
      <c r="C568" s="3"/>
    </row>
    <row r="569" spans="3:3">
      <c r="C569" s="3"/>
    </row>
    <row r="570" spans="3:3">
      <c r="C570" s="3"/>
    </row>
    <row r="571" spans="3:3">
      <c r="C571" s="3"/>
    </row>
    <row r="572" spans="3:3">
      <c r="C572" s="3"/>
    </row>
    <row r="573" spans="3:3">
      <c r="C573" s="3"/>
    </row>
    <row r="574" spans="3:3">
      <c r="C574" s="3"/>
    </row>
    <row r="575" spans="3:3">
      <c r="C575" s="3"/>
    </row>
    <row r="576" spans="3:3">
      <c r="C576" s="3"/>
    </row>
    <row r="577" spans="3:3">
      <c r="C577" s="3"/>
    </row>
    <row r="578" spans="3:3">
      <c r="C578" s="3"/>
    </row>
    <row r="579" spans="3:3">
      <c r="C579" s="3"/>
    </row>
    <row r="580" spans="3:3">
      <c r="C580" s="3"/>
    </row>
    <row r="581" spans="3:3">
      <c r="C581" s="3"/>
    </row>
    <row r="582" spans="3:3">
      <c r="C582" s="3"/>
    </row>
    <row r="583" spans="3:3">
      <c r="C583" s="3"/>
    </row>
    <row r="584" spans="3:3">
      <c r="C584" s="3"/>
    </row>
    <row r="585" spans="3:3">
      <c r="C585" s="3"/>
    </row>
    <row r="586" spans="3:3">
      <c r="C586" s="3"/>
    </row>
    <row r="587" spans="3:3">
      <c r="C587" s="3"/>
    </row>
    <row r="588" spans="3:3">
      <c r="C588" s="3"/>
    </row>
    <row r="589" spans="3:3">
      <c r="C589" s="3"/>
    </row>
    <row r="590" spans="3:3">
      <c r="C590" s="3"/>
    </row>
    <row r="591" spans="3:3">
      <c r="C591" s="3"/>
    </row>
    <row r="592" spans="3:3">
      <c r="C592" s="3"/>
    </row>
    <row r="593" spans="3:3">
      <c r="C593" s="3"/>
    </row>
    <row r="594" spans="3:3">
      <c r="C594" s="3"/>
    </row>
    <row r="595" spans="3:3">
      <c r="C595" s="3"/>
    </row>
    <row r="596" spans="3:3">
      <c r="C596" s="3"/>
    </row>
    <row r="597" spans="3:3">
      <c r="C597" s="3"/>
    </row>
    <row r="598" spans="3:3">
      <c r="C598" s="3"/>
    </row>
    <row r="599" spans="3:3">
      <c r="C599" s="3"/>
    </row>
    <row r="600" spans="3:3">
      <c r="C600" s="3"/>
    </row>
    <row r="601" spans="3:3">
      <c r="C601" s="3"/>
    </row>
    <row r="602" spans="3:3">
      <c r="C602" s="3"/>
    </row>
    <row r="603" spans="3:3">
      <c r="C603" s="3"/>
    </row>
    <row r="604" spans="3:3">
      <c r="C604" s="3"/>
    </row>
    <row r="605" spans="3:3">
      <c r="C605" s="3"/>
    </row>
    <row r="606" spans="3:3">
      <c r="C606" s="3"/>
    </row>
    <row r="607" spans="3:3">
      <c r="C607" s="3"/>
    </row>
    <row r="608" spans="3:3">
      <c r="C608" s="3"/>
    </row>
    <row r="609" spans="3:3">
      <c r="C609" s="3"/>
    </row>
    <row r="610" spans="3:3">
      <c r="C610" s="3"/>
    </row>
    <row r="611" spans="3:3">
      <c r="C611" s="3"/>
    </row>
    <row r="612" spans="3:3">
      <c r="C612" s="3"/>
    </row>
    <row r="613" spans="3:3">
      <c r="C613" s="3"/>
    </row>
    <row r="614" spans="3:3">
      <c r="C614" s="3"/>
    </row>
    <row r="615" spans="3:3">
      <c r="C615" s="3"/>
    </row>
    <row r="616" spans="3:3">
      <c r="C616" s="3"/>
    </row>
    <row r="617" spans="3:3">
      <c r="C617" s="3"/>
    </row>
    <row r="618" spans="3:3">
      <c r="C618" s="3"/>
    </row>
    <row r="619" spans="3:3">
      <c r="C619" s="3"/>
    </row>
    <row r="620" spans="3:3">
      <c r="C620" s="3"/>
    </row>
    <row r="621" spans="3:3">
      <c r="C621" s="3"/>
    </row>
    <row r="622" spans="3:3">
      <c r="C622" s="3"/>
    </row>
    <row r="623" spans="3:3">
      <c r="C623" s="3"/>
    </row>
    <row r="624" spans="3:3">
      <c r="C624" s="3"/>
    </row>
    <row r="625" spans="3:3">
      <c r="C625" s="3"/>
    </row>
    <row r="626" spans="3:3">
      <c r="C626" s="3"/>
    </row>
    <row r="627" spans="3:3">
      <c r="C627" s="3"/>
    </row>
    <row r="628" spans="3:3">
      <c r="C628" s="3"/>
    </row>
    <row r="629" spans="3:3">
      <c r="C629" s="3"/>
    </row>
    <row r="630" spans="3:3">
      <c r="C630" s="3"/>
    </row>
    <row r="631" spans="3:3">
      <c r="C631" s="3"/>
    </row>
    <row r="632" spans="3:3">
      <c r="C632" s="3"/>
    </row>
    <row r="633" spans="3:3">
      <c r="C633" s="3"/>
    </row>
    <row r="634" spans="3:3">
      <c r="C634" s="3"/>
    </row>
    <row r="635" spans="3:3">
      <c r="C635" s="3"/>
    </row>
    <row r="636" spans="3:3">
      <c r="C636" s="3"/>
    </row>
    <row r="637" spans="3:3">
      <c r="C637" s="3"/>
    </row>
    <row r="638" spans="3:3">
      <c r="C638" s="3"/>
    </row>
    <row r="639" spans="3:3">
      <c r="C639" s="3"/>
    </row>
    <row r="640" spans="3:3">
      <c r="C640" s="3"/>
    </row>
    <row r="641" spans="3:3">
      <c r="C641" s="3"/>
    </row>
    <row r="642" spans="3:3">
      <c r="C642" s="3"/>
    </row>
    <row r="643" spans="3:3">
      <c r="C643" s="3"/>
    </row>
    <row r="644" spans="3:3">
      <c r="C644" s="3"/>
    </row>
    <row r="645" spans="3:3">
      <c r="C645" s="3"/>
    </row>
    <row r="646" spans="3:3">
      <c r="C646" s="3"/>
    </row>
    <row r="647" spans="3:3">
      <c r="C647" s="3"/>
    </row>
    <row r="648" spans="3:3">
      <c r="C648" s="3"/>
    </row>
    <row r="649" spans="3:3">
      <c r="C649" s="3"/>
    </row>
    <row r="650" spans="3:3">
      <c r="C650" s="3"/>
    </row>
    <row r="651" spans="3:3">
      <c r="C651" s="3"/>
    </row>
    <row r="652" spans="3:3">
      <c r="C652" s="3"/>
    </row>
    <row r="653" spans="3:3">
      <c r="C653" s="3"/>
    </row>
    <row r="654" spans="3:3">
      <c r="C654" s="3"/>
    </row>
    <row r="655" spans="3:3">
      <c r="C655" s="3"/>
    </row>
    <row r="656" spans="3:3">
      <c r="C656" s="3"/>
    </row>
    <row r="657" spans="3:3">
      <c r="C657" s="3"/>
    </row>
    <row r="658" spans="3:3">
      <c r="C658" s="3"/>
    </row>
    <row r="659" spans="3:3">
      <c r="C659" s="3"/>
    </row>
    <row r="660" spans="3:3">
      <c r="C660" s="3"/>
    </row>
    <row r="661" spans="3:3">
      <c r="C661" s="3"/>
    </row>
    <row r="662" spans="3:3">
      <c r="C662" s="3"/>
    </row>
    <row r="663" spans="3:3">
      <c r="C663" s="3"/>
    </row>
    <row r="664" spans="3:3">
      <c r="C664" s="3"/>
    </row>
    <row r="665" spans="3:3">
      <c r="C665" s="3"/>
    </row>
    <row r="666" spans="3:3">
      <c r="C666" s="3"/>
    </row>
    <row r="667" spans="3:3">
      <c r="C667" s="3"/>
    </row>
    <row r="668" spans="3:3">
      <c r="C668" s="3"/>
    </row>
    <row r="669" spans="3:3">
      <c r="C669" s="3"/>
    </row>
    <row r="670" spans="3:3">
      <c r="C670" s="3"/>
    </row>
    <row r="671" spans="3:3">
      <c r="C671" s="3"/>
    </row>
    <row r="672" spans="3:3">
      <c r="C672" s="3"/>
    </row>
    <row r="673" spans="3:3">
      <c r="C673" s="3"/>
    </row>
    <row r="674" spans="3:3">
      <c r="C674" s="3"/>
    </row>
    <row r="675" spans="3:3">
      <c r="C675" s="3"/>
    </row>
    <row r="676" spans="3:3">
      <c r="C676" s="3"/>
    </row>
    <row r="677" spans="3:3">
      <c r="C677" s="3"/>
    </row>
    <row r="678" spans="3:3">
      <c r="C678" s="3"/>
    </row>
    <row r="679" spans="3:3">
      <c r="C679" s="3"/>
    </row>
    <row r="680" spans="3:3">
      <c r="C680" s="3"/>
    </row>
    <row r="681" spans="3:3">
      <c r="C681" s="3"/>
    </row>
    <row r="682" spans="3:3">
      <c r="C682" s="3"/>
    </row>
    <row r="683" spans="3:3">
      <c r="C683" s="3"/>
    </row>
    <row r="684" spans="3:3">
      <c r="C684" s="3"/>
    </row>
    <row r="685" spans="3:3">
      <c r="C685" s="3"/>
    </row>
    <row r="686" spans="3:3">
      <c r="C686" s="3"/>
    </row>
    <row r="687" spans="3:3">
      <c r="C687" s="3"/>
    </row>
    <row r="688" spans="3:3">
      <c r="C688" s="3"/>
    </row>
    <row r="689" spans="3:3">
      <c r="C689" s="3"/>
    </row>
    <row r="690" spans="3:3">
      <c r="C690" s="3"/>
    </row>
    <row r="691" spans="3:3">
      <c r="C691" s="3"/>
    </row>
    <row r="692" spans="3:3">
      <c r="C692" s="3"/>
    </row>
    <row r="693" spans="3:3">
      <c r="C693" s="3"/>
    </row>
    <row r="694" spans="3:3">
      <c r="C694" s="3"/>
    </row>
    <row r="695" spans="3:3">
      <c r="C695" s="3"/>
    </row>
    <row r="696" spans="3:3">
      <c r="C696" s="3"/>
    </row>
    <row r="697" spans="3:3">
      <c r="C697" s="3"/>
    </row>
    <row r="698" spans="3:3">
      <c r="C698" s="3"/>
    </row>
    <row r="699" spans="3:3">
      <c r="C699" s="3"/>
    </row>
    <row r="700" spans="3:3">
      <c r="C700" s="3"/>
    </row>
    <row r="701" spans="3:3">
      <c r="C701" s="3"/>
    </row>
    <row r="702" spans="3:3">
      <c r="C702" s="3"/>
    </row>
    <row r="703" spans="3:3">
      <c r="C703" s="3"/>
    </row>
    <row r="704" spans="3:3">
      <c r="C704" s="3"/>
    </row>
    <row r="705" spans="3:3">
      <c r="C705" s="3"/>
    </row>
    <row r="706" spans="3:3">
      <c r="C706" s="3"/>
    </row>
    <row r="707" spans="3:3">
      <c r="C707" s="3"/>
    </row>
    <row r="708" spans="3:3">
      <c r="C708" s="3"/>
    </row>
    <row r="709" spans="3:3">
      <c r="C709" s="3"/>
    </row>
    <row r="710" spans="3:3">
      <c r="C710" s="3"/>
    </row>
    <row r="711" spans="3:3">
      <c r="C711" s="3"/>
    </row>
    <row r="712" spans="3:3">
      <c r="C712" s="3"/>
    </row>
    <row r="713" spans="3:3">
      <c r="C713" s="3"/>
    </row>
    <row r="714" spans="3:3">
      <c r="C714" s="3"/>
    </row>
    <row r="715" spans="3:3">
      <c r="C715" s="3"/>
    </row>
    <row r="716" spans="3:3">
      <c r="C716" s="3"/>
    </row>
    <row r="717" spans="3:3">
      <c r="C717" s="3"/>
    </row>
    <row r="718" spans="3:3">
      <c r="C718" s="3"/>
    </row>
    <row r="719" spans="3:3">
      <c r="C719" s="3"/>
    </row>
    <row r="720" spans="3:3">
      <c r="C720" s="3"/>
    </row>
    <row r="721" spans="3:3">
      <c r="C721" s="3"/>
    </row>
    <row r="722" spans="3:3">
      <c r="C722" s="3"/>
    </row>
    <row r="723" spans="3:3">
      <c r="C723" s="3"/>
    </row>
    <row r="724" spans="3:3">
      <c r="C724" s="3"/>
    </row>
    <row r="725" spans="3:3">
      <c r="C725" s="3"/>
    </row>
    <row r="726" spans="3:3">
      <c r="C726" s="3"/>
    </row>
    <row r="727" spans="3:3">
      <c r="C727" s="3"/>
    </row>
    <row r="728" spans="3:3">
      <c r="C728" s="3"/>
    </row>
    <row r="729" spans="3:3">
      <c r="C729" s="3"/>
    </row>
    <row r="730" spans="3:3">
      <c r="C730" s="3"/>
    </row>
    <row r="731" spans="3:3">
      <c r="C731" s="3"/>
    </row>
    <row r="732" spans="3:3">
      <c r="C732" s="3"/>
    </row>
    <row r="733" spans="3:3">
      <c r="C733" s="3"/>
    </row>
    <row r="734" spans="3:3">
      <c r="C734" s="3"/>
    </row>
    <row r="735" spans="3:3">
      <c r="C735" s="3"/>
    </row>
    <row r="736" spans="3:3">
      <c r="C736" s="3"/>
    </row>
    <row r="737" spans="3:3">
      <c r="C737" s="3"/>
    </row>
    <row r="738" spans="3:3">
      <c r="C738" s="3"/>
    </row>
    <row r="739" spans="3:3">
      <c r="C739" s="3"/>
    </row>
    <row r="740" spans="3:3">
      <c r="C740" s="3"/>
    </row>
    <row r="741" spans="3:3">
      <c r="C741" s="3"/>
    </row>
    <row r="742" spans="3:3">
      <c r="C742" s="3"/>
    </row>
    <row r="743" spans="3:3">
      <c r="C743" s="3"/>
    </row>
    <row r="744" spans="3:3">
      <c r="C744" s="3"/>
    </row>
    <row r="745" spans="3:3">
      <c r="C745" s="3"/>
    </row>
    <row r="746" spans="3:3">
      <c r="C746" s="3"/>
    </row>
    <row r="747" spans="3:3">
      <c r="C747" s="3"/>
    </row>
    <row r="748" spans="3:3">
      <c r="C748" s="3"/>
    </row>
    <row r="749" spans="3:3">
      <c r="C749" s="3"/>
    </row>
    <row r="750" spans="3:3">
      <c r="C750" s="3"/>
    </row>
    <row r="751" spans="3:3">
      <c r="C751" s="3"/>
    </row>
    <row r="752" spans="3:3">
      <c r="C752" s="3"/>
    </row>
    <row r="753" spans="3:3">
      <c r="C753" s="3"/>
    </row>
    <row r="754" spans="3:3">
      <c r="C754" s="3"/>
    </row>
    <row r="755" spans="3:3">
      <c r="C755" s="3"/>
    </row>
    <row r="756" spans="3:3">
      <c r="C756" s="3"/>
    </row>
    <row r="757" spans="3:3">
      <c r="C757" s="3"/>
    </row>
    <row r="758" spans="3:3">
      <c r="C758" s="3"/>
    </row>
    <row r="759" spans="3:3">
      <c r="C759" s="3"/>
    </row>
    <row r="760" spans="3:3">
      <c r="C760" s="3"/>
    </row>
    <row r="761" spans="3:3">
      <c r="C761" s="3"/>
    </row>
    <row r="762" spans="3:3">
      <c r="C762" s="3"/>
    </row>
    <row r="763" spans="3:3">
      <c r="C763" s="3"/>
    </row>
    <row r="764" spans="3:3">
      <c r="C764" s="3"/>
    </row>
    <row r="765" spans="3:3">
      <c r="C765" s="3"/>
    </row>
    <row r="766" spans="3:3">
      <c r="C766" s="3"/>
    </row>
    <row r="767" spans="3:3">
      <c r="C767" s="3"/>
    </row>
    <row r="768" spans="3:3">
      <c r="C768" s="3"/>
    </row>
    <row r="769" spans="3:3">
      <c r="C769" s="3"/>
    </row>
    <row r="770" spans="3:3">
      <c r="C770" s="3"/>
    </row>
    <row r="771" spans="3:3">
      <c r="C771" s="3"/>
    </row>
    <row r="772" spans="3:3">
      <c r="C772" s="3"/>
    </row>
    <row r="773" spans="3:3">
      <c r="C773" s="3"/>
    </row>
    <row r="774" spans="3:3">
      <c r="C774" s="3"/>
    </row>
    <row r="775" spans="3:3">
      <c r="C775" s="3"/>
    </row>
    <row r="776" spans="3:3">
      <c r="C776" s="3"/>
    </row>
    <row r="777" spans="3:3">
      <c r="C777" s="3"/>
    </row>
    <row r="778" spans="3:3">
      <c r="C778" s="3"/>
    </row>
    <row r="779" spans="3:3">
      <c r="C779" s="3"/>
    </row>
    <row r="780" spans="3:3">
      <c r="C780" s="3"/>
    </row>
    <row r="781" spans="3:3">
      <c r="C781" s="3"/>
    </row>
    <row r="782" spans="3:3">
      <c r="C782" s="3"/>
    </row>
    <row r="783" spans="3:3">
      <c r="C783" s="3"/>
    </row>
    <row r="784" spans="3:3">
      <c r="C784" s="3"/>
    </row>
    <row r="785" spans="3:3">
      <c r="C785" s="3"/>
    </row>
    <row r="786" spans="3:3">
      <c r="C786" s="3"/>
    </row>
    <row r="787" spans="3:3">
      <c r="C787" s="3"/>
    </row>
    <row r="788" spans="3:3">
      <c r="C788" s="3"/>
    </row>
    <row r="789" spans="3:3">
      <c r="C789" s="3"/>
    </row>
    <row r="790" spans="3:3">
      <c r="C790" s="3"/>
    </row>
    <row r="791" spans="3:3">
      <c r="C791" s="3"/>
    </row>
    <row r="792" spans="3:3">
      <c r="C792" s="3"/>
    </row>
    <row r="793" spans="3:3">
      <c r="C793" s="3"/>
    </row>
    <row r="794" spans="3:3">
      <c r="C794" s="3"/>
    </row>
    <row r="795" spans="3:3">
      <c r="C795" s="3"/>
    </row>
    <row r="796" spans="3:3">
      <c r="C796" s="3"/>
    </row>
    <row r="797" spans="3:3">
      <c r="C797" s="3"/>
    </row>
    <row r="798" spans="3:3">
      <c r="C798" s="3"/>
    </row>
    <row r="799" spans="3:3">
      <c r="C799" s="3"/>
    </row>
    <row r="800" spans="3:3">
      <c r="C800" s="3"/>
    </row>
    <row r="801" spans="3:3">
      <c r="C801" s="3"/>
    </row>
    <row r="802" spans="3:3">
      <c r="C802" s="3"/>
    </row>
    <row r="803" spans="3:3">
      <c r="C803" s="3"/>
    </row>
    <row r="804" spans="3:3">
      <c r="C804" s="3"/>
    </row>
    <row r="805" spans="3:3">
      <c r="C805" s="3"/>
    </row>
    <row r="806" spans="3:3">
      <c r="C806" s="3"/>
    </row>
    <row r="807" spans="3:3">
      <c r="C807" s="3"/>
    </row>
    <row r="808" spans="3:3">
      <c r="C808" s="3"/>
    </row>
    <row r="809" spans="3:3">
      <c r="C809" s="3"/>
    </row>
    <row r="810" spans="3:3">
      <c r="C810" s="3"/>
    </row>
    <row r="811" spans="3:3">
      <c r="C811" s="3"/>
    </row>
    <row r="812" spans="3:3">
      <c r="C812" s="3"/>
    </row>
    <row r="813" spans="3:3">
      <c r="C813" s="3"/>
    </row>
    <row r="814" spans="3:3">
      <c r="C814" s="3"/>
    </row>
    <row r="815" spans="3:3">
      <c r="C815" s="3"/>
    </row>
    <row r="816" spans="3:3">
      <c r="C816" s="3"/>
    </row>
    <row r="817" spans="3:3">
      <c r="C817" s="3"/>
    </row>
    <row r="818" spans="3:3">
      <c r="C818" s="3"/>
    </row>
    <row r="819" spans="3:3">
      <c r="C819" s="3"/>
    </row>
    <row r="820" spans="3:3">
      <c r="C820" s="3"/>
    </row>
    <row r="821" spans="3:3">
      <c r="C821" s="3"/>
    </row>
    <row r="822" spans="3:3">
      <c r="C822" s="3"/>
    </row>
    <row r="823" spans="3:3">
      <c r="C823" s="3"/>
    </row>
    <row r="824" spans="3:3">
      <c r="C824" s="3"/>
    </row>
    <row r="825" spans="3:3">
      <c r="C825" s="3"/>
    </row>
    <row r="826" spans="3:3">
      <c r="C826" s="3"/>
    </row>
    <row r="827" spans="3:3">
      <c r="C827" s="3"/>
    </row>
    <row r="828" spans="3:3">
      <c r="C828" s="3"/>
    </row>
    <row r="829" spans="3:3">
      <c r="C829" s="3"/>
    </row>
    <row r="830" spans="3:3">
      <c r="C830" s="3"/>
    </row>
    <row r="831" spans="3:3">
      <c r="C831" s="3"/>
    </row>
    <row r="832" spans="3:3">
      <c r="C832" s="3"/>
    </row>
    <row r="833" spans="3:3">
      <c r="C833" s="3"/>
    </row>
    <row r="834" spans="3:3">
      <c r="C834" s="3"/>
    </row>
    <row r="835" spans="3:3">
      <c r="C835" s="3"/>
    </row>
    <row r="836" spans="3:3">
      <c r="C836" s="3"/>
    </row>
    <row r="837" spans="3:3">
      <c r="C837" s="3"/>
    </row>
    <row r="838" spans="3:3">
      <c r="C838" s="3"/>
    </row>
    <row r="839" spans="3:3">
      <c r="C839" s="3"/>
    </row>
    <row r="840" spans="3:3">
      <c r="C840" s="3"/>
    </row>
    <row r="841" spans="3:3">
      <c r="C841" s="3"/>
    </row>
    <row r="842" spans="3:3">
      <c r="C842" s="3"/>
    </row>
    <row r="843" spans="3:3">
      <c r="C843" s="3"/>
    </row>
    <row r="844" spans="3:3">
      <c r="C844" s="3"/>
    </row>
    <row r="845" spans="3:3">
      <c r="C845" s="3"/>
    </row>
    <row r="846" spans="3:3">
      <c r="C846" s="3"/>
    </row>
    <row r="847" spans="3:3">
      <c r="C847" s="3"/>
    </row>
    <row r="848" spans="3:3">
      <c r="C848" s="3"/>
    </row>
    <row r="849" spans="3:3">
      <c r="C849" s="3"/>
    </row>
    <row r="850" spans="3:3">
      <c r="C850" s="3"/>
    </row>
    <row r="851" spans="3:3">
      <c r="C851" s="3"/>
    </row>
    <row r="852" spans="3:3">
      <c r="C852" s="3"/>
    </row>
    <row r="853" spans="3:3">
      <c r="C853" s="3"/>
    </row>
    <row r="854" spans="3:3">
      <c r="C854" s="3"/>
    </row>
    <row r="855" spans="3:3">
      <c r="C855" s="3"/>
    </row>
    <row r="856" spans="3:3">
      <c r="C856" s="3"/>
    </row>
    <row r="857" spans="3:3">
      <c r="C857" s="3"/>
    </row>
    <row r="858" spans="3:3">
      <c r="C858" s="3"/>
    </row>
    <row r="859" spans="3:3">
      <c r="C859" s="3"/>
    </row>
    <row r="860" spans="3:3">
      <c r="C860" s="3"/>
    </row>
    <row r="861" spans="3:3">
      <c r="C861" s="3"/>
    </row>
    <row r="862" spans="3:3">
      <c r="C862" s="3"/>
    </row>
    <row r="863" spans="3:3">
      <c r="C863" s="3"/>
    </row>
    <row r="864" spans="3:3">
      <c r="C864" s="3"/>
    </row>
    <row r="865" spans="3:3">
      <c r="C865" s="3"/>
    </row>
    <row r="866" spans="3:3">
      <c r="C866" s="3"/>
    </row>
    <row r="867" spans="3:3">
      <c r="C867" s="3"/>
    </row>
    <row r="868" spans="3:3">
      <c r="C868" s="3"/>
    </row>
    <row r="869" spans="3:3">
      <c r="C869" s="3"/>
    </row>
    <row r="870" spans="3:3">
      <c r="C870" s="3"/>
    </row>
    <row r="871" spans="3:3">
      <c r="C871" s="3"/>
    </row>
    <row r="872" spans="3:3">
      <c r="C872" s="3"/>
    </row>
    <row r="873" spans="3:3">
      <c r="C873" s="3"/>
    </row>
    <row r="874" spans="3:3">
      <c r="C874" s="3"/>
    </row>
    <row r="875" spans="3:3">
      <c r="C875" s="3"/>
    </row>
    <row r="876" spans="3:3">
      <c r="C876" s="3"/>
    </row>
    <row r="877" spans="3:3">
      <c r="C877" s="3"/>
    </row>
    <row r="878" spans="3:3">
      <c r="C878" s="3"/>
    </row>
    <row r="879" spans="3:3">
      <c r="C879" s="3"/>
    </row>
    <row r="880" spans="3:3">
      <c r="C880" s="3"/>
    </row>
    <row r="881" spans="3:3">
      <c r="C881" s="3"/>
    </row>
    <row r="882" spans="3:3">
      <c r="C882" s="3"/>
    </row>
    <row r="883" spans="3:3">
      <c r="C883" s="3"/>
    </row>
    <row r="884" spans="3:3">
      <c r="C884" s="3"/>
    </row>
    <row r="885" spans="3:3">
      <c r="C885" s="3"/>
    </row>
    <row r="886" spans="3:3">
      <c r="C886" s="3"/>
    </row>
    <row r="887" spans="3:3">
      <c r="C887" s="3"/>
    </row>
    <row r="888" spans="3:3">
      <c r="C888" s="3"/>
    </row>
    <row r="889" spans="3:3">
      <c r="C889" s="3"/>
    </row>
    <row r="890" spans="3:3">
      <c r="C890" s="3"/>
    </row>
    <row r="891" spans="3:3">
      <c r="C891" s="3"/>
    </row>
    <row r="892" spans="3:3">
      <c r="C892" s="3"/>
    </row>
    <row r="893" spans="3:3">
      <c r="C893" s="3"/>
    </row>
    <row r="894" spans="3:3">
      <c r="C894" s="3"/>
    </row>
    <row r="895" spans="3:3">
      <c r="C895" s="3"/>
    </row>
    <row r="896" spans="3:3">
      <c r="C896" s="3"/>
    </row>
    <row r="897" spans="3:3">
      <c r="C897" s="3"/>
    </row>
    <row r="898" spans="3:3">
      <c r="C898" s="3"/>
    </row>
    <row r="899" spans="3:3">
      <c r="C899" s="3"/>
    </row>
    <row r="900" spans="3:3">
      <c r="C900" s="3"/>
    </row>
    <row r="901" spans="3:3">
      <c r="C901" s="3"/>
    </row>
    <row r="902" spans="3:3">
      <c r="C902" s="3"/>
    </row>
    <row r="903" spans="3:3">
      <c r="C903" s="3"/>
    </row>
    <row r="904" spans="3:3">
      <c r="C904" s="3"/>
    </row>
    <row r="905" spans="3:3">
      <c r="C905" s="3"/>
    </row>
    <row r="906" spans="3:3">
      <c r="C906" s="3"/>
    </row>
    <row r="907" spans="3:3">
      <c r="C907" s="3"/>
    </row>
    <row r="908" spans="3:3">
      <c r="C908" s="3"/>
    </row>
    <row r="909" spans="3:3">
      <c r="C909" s="3"/>
    </row>
    <row r="910" spans="3:3">
      <c r="C910" s="3"/>
    </row>
    <row r="911" spans="3:3">
      <c r="C911" s="3"/>
    </row>
    <row r="912" spans="3:3">
      <c r="C912" s="3"/>
    </row>
    <row r="913" spans="3:3">
      <c r="C913" s="3"/>
    </row>
    <row r="914" spans="3:3">
      <c r="C914" s="3"/>
    </row>
    <row r="915" spans="3:3">
      <c r="C915" s="3"/>
    </row>
    <row r="916" spans="3:3">
      <c r="C916" s="3"/>
    </row>
    <row r="917" spans="3:3">
      <c r="C917" s="3"/>
    </row>
    <row r="918" spans="3:3">
      <c r="C918" s="3"/>
    </row>
    <row r="919" spans="3:3">
      <c r="C919" s="3"/>
    </row>
    <row r="920" spans="3:3">
      <c r="C920" s="3"/>
    </row>
    <row r="921" spans="3:3">
      <c r="C921" s="3"/>
    </row>
    <row r="922" spans="3:3">
      <c r="C922" s="3"/>
    </row>
    <row r="923" spans="3:3">
      <c r="C923" s="3"/>
    </row>
    <row r="924" spans="3:3">
      <c r="C924" s="3"/>
    </row>
    <row r="925" spans="3:3">
      <c r="C925" s="3"/>
    </row>
    <row r="926" spans="3:3">
      <c r="C926" s="3"/>
    </row>
    <row r="927" spans="3:3">
      <c r="C927" s="3"/>
    </row>
    <row r="928" spans="3:3">
      <c r="C928" s="3"/>
    </row>
    <row r="929" spans="3:3">
      <c r="C929" s="3"/>
    </row>
    <row r="930" spans="3:3">
      <c r="C930" s="3"/>
    </row>
    <row r="931" spans="3:3">
      <c r="C931" s="3"/>
    </row>
    <row r="932" spans="3:3">
      <c r="C932" s="3"/>
    </row>
    <row r="933" spans="3:3">
      <c r="C933" s="3"/>
    </row>
    <row r="934" spans="3:3">
      <c r="C934" s="3"/>
    </row>
    <row r="935" spans="3:3">
      <c r="C935" s="3"/>
    </row>
    <row r="936" spans="3:3">
      <c r="C936" s="3"/>
    </row>
    <row r="937" spans="3:3">
      <c r="C937" s="3"/>
    </row>
    <row r="938" spans="3:3">
      <c r="C938" s="3"/>
    </row>
    <row r="939" spans="3:3">
      <c r="C939" s="3"/>
    </row>
    <row r="940" spans="3:3">
      <c r="C940" s="3"/>
    </row>
    <row r="941" spans="3:3">
      <c r="C941" s="3"/>
    </row>
    <row r="942" spans="3:3">
      <c r="C942" s="3"/>
    </row>
    <row r="943" spans="3:3">
      <c r="C943" s="3"/>
    </row>
    <row r="944" spans="3:3">
      <c r="C944" s="3"/>
    </row>
    <row r="945" spans="3:3">
      <c r="C945" s="3"/>
    </row>
    <row r="946" spans="3:3">
      <c r="C946" s="3"/>
    </row>
    <row r="947" spans="3:3">
      <c r="C947" s="3"/>
    </row>
    <row r="948" spans="3:3">
      <c r="C948" s="3"/>
    </row>
    <row r="949" spans="3:3">
      <c r="C949" s="3"/>
    </row>
    <row r="950" spans="3:3">
      <c r="C950" s="3"/>
    </row>
    <row r="951" spans="3:3">
      <c r="C951" s="3"/>
    </row>
    <row r="952" spans="3:3">
      <c r="C952" s="3"/>
    </row>
    <row r="953" spans="3:3">
      <c r="C953" s="3"/>
    </row>
    <row r="954" spans="3:3">
      <c r="C954" s="3"/>
    </row>
    <row r="955" spans="3:3">
      <c r="C955" s="3"/>
    </row>
    <row r="956" spans="3:3">
      <c r="C956" s="3"/>
    </row>
    <row r="957" spans="3:3">
      <c r="C957" s="3"/>
    </row>
    <row r="958" spans="3:3">
      <c r="C958" s="3"/>
    </row>
    <row r="959" spans="3:3">
      <c r="C959" s="3"/>
    </row>
    <row r="960" spans="3:3">
      <c r="C960" s="3"/>
    </row>
    <row r="961" spans="3:3">
      <c r="C961" s="3"/>
    </row>
    <row r="962" spans="3:3">
      <c r="C962" s="3"/>
    </row>
    <row r="963" spans="3:3">
      <c r="C963" s="3"/>
    </row>
    <row r="964" spans="3:3">
      <c r="C964" s="3"/>
    </row>
    <row r="965" spans="3:3">
      <c r="C965" s="3"/>
    </row>
    <row r="966" spans="3:3">
      <c r="C966" s="3"/>
    </row>
    <row r="967" spans="3:3">
      <c r="C967" s="3"/>
    </row>
    <row r="968" spans="3:3">
      <c r="C968" s="3"/>
    </row>
    <row r="969" spans="3:3">
      <c r="C969" s="3"/>
    </row>
    <row r="970" spans="3:3">
      <c r="C970" s="3"/>
    </row>
    <row r="971" spans="3:3">
      <c r="C971" s="3"/>
    </row>
    <row r="972" spans="3:3">
      <c r="C972" s="3"/>
    </row>
    <row r="973" spans="3:3">
      <c r="C973" s="3"/>
    </row>
    <row r="974" spans="3:3">
      <c r="C974" s="3"/>
    </row>
    <row r="975" spans="3:3">
      <c r="C975" s="3"/>
    </row>
    <row r="976" spans="3:3">
      <c r="C976" s="3"/>
    </row>
    <row r="977" spans="3:3">
      <c r="C977" s="3"/>
    </row>
    <row r="978" spans="3:3">
      <c r="C978" s="3"/>
    </row>
    <row r="979" spans="3:3">
      <c r="C979" s="3"/>
    </row>
    <row r="980" spans="3:3">
      <c r="C980" s="3"/>
    </row>
    <row r="981" spans="3:3">
      <c r="C981" s="3"/>
    </row>
    <row r="982" spans="3:3">
      <c r="C982" s="3"/>
    </row>
    <row r="983" spans="3:3">
      <c r="C983" s="3"/>
    </row>
    <row r="984" spans="3:3">
      <c r="C984" s="3"/>
    </row>
    <row r="985" spans="3:3">
      <c r="C985" s="3"/>
    </row>
    <row r="986" spans="3:3">
      <c r="C986" s="3"/>
    </row>
    <row r="987" spans="3:3">
      <c r="C987" s="3"/>
    </row>
    <row r="988" spans="3:3">
      <c r="C988" s="3"/>
    </row>
    <row r="989" spans="3:3">
      <c r="C989" s="3"/>
    </row>
    <row r="990" spans="3:3">
      <c r="C990" s="3"/>
    </row>
    <row r="991" spans="3:3">
      <c r="C991" s="3"/>
    </row>
    <row r="992" spans="3:3">
      <c r="C992" s="3"/>
    </row>
    <row r="993" spans="3:3">
      <c r="C993" s="3"/>
    </row>
    <row r="994" spans="3:3">
      <c r="C994" s="3"/>
    </row>
    <row r="995" spans="3:3">
      <c r="C995" s="3"/>
    </row>
    <row r="996" spans="3:3">
      <c r="C996" s="3"/>
    </row>
    <row r="997" spans="3:3">
      <c r="C997" s="3"/>
    </row>
    <row r="998" spans="3:3">
      <c r="C998" s="3"/>
    </row>
    <row r="999" spans="3:3">
      <c r="C999" s="3"/>
    </row>
    <row r="1000" spans="3:3">
      <c r="C1000" s="3"/>
    </row>
    <row r="1001" spans="3:3">
      <c r="C1001" s="3"/>
    </row>
    <row r="1002" spans="3:3">
      <c r="C1002" s="3"/>
    </row>
    <row r="1003" spans="3:3">
      <c r="C1003" s="3"/>
    </row>
    <row r="1004" spans="3:3">
      <c r="C1004" s="3"/>
    </row>
    <row r="1005" spans="3:3">
      <c r="C1005" s="3"/>
    </row>
    <row r="1006" spans="3:3">
      <c r="C1006" s="3"/>
    </row>
    <row r="1007" spans="3:3">
      <c r="C1007" s="3"/>
    </row>
    <row r="1008" spans="3:3">
      <c r="C1008" s="3"/>
    </row>
    <row r="1009" spans="3:3">
      <c r="C1009" s="3"/>
    </row>
    <row r="1010" spans="3:3">
      <c r="C1010" s="3"/>
    </row>
    <row r="1011" spans="3:3">
      <c r="C1011" s="3"/>
    </row>
    <row r="1012" spans="3:3">
      <c r="C1012" s="3"/>
    </row>
    <row r="1013" spans="3:3">
      <c r="C1013" s="3"/>
    </row>
    <row r="1014" spans="3:3">
      <c r="C1014" s="3"/>
    </row>
    <row r="1015" spans="3:3">
      <c r="C1015" s="3"/>
    </row>
    <row r="1016" spans="3:3">
      <c r="C1016" s="3"/>
    </row>
    <row r="1017" spans="3:3">
      <c r="C1017" s="3"/>
    </row>
    <row r="1018" spans="3:3">
      <c r="C1018" s="3"/>
    </row>
    <row r="1019" spans="3:3">
      <c r="C1019" s="3"/>
    </row>
    <row r="1020" spans="3:3">
      <c r="C1020" s="3"/>
    </row>
    <row r="1021" spans="3:3">
      <c r="C1021" s="3"/>
    </row>
    <row r="1022" spans="3:3">
      <c r="C1022" s="3"/>
    </row>
    <row r="1023" spans="3:3">
      <c r="C1023" s="3"/>
    </row>
    <row r="1024" spans="3:3">
      <c r="C1024" s="3"/>
    </row>
    <row r="1025" spans="3:3">
      <c r="C1025" s="3"/>
    </row>
    <row r="1026" spans="3:3">
      <c r="C1026" s="3"/>
    </row>
    <row r="1027" spans="3:3">
      <c r="C1027" s="3"/>
    </row>
    <row r="1028" spans="3:3">
      <c r="C1028" s="3"/>
    </row>
    <row r="1029" spans="3:3">
      <c r="C1029" s="3"/>
    </row>
    <row r="1030" spans="3:3">
      <c r="C1030" s="3"/>
    </row>
    <row r="1031" spans="3:3">
      <c r="C1031" s="3"/>
    </row>
    <row r="1032" spans="3:3">
      <c r="C1032" s="3"/>
    </row>
    <row r="1033" spans="3:3">
      <c r="C1033" s="3"/>
    </row>
    <row r="1034" spans="3:3">
      <c r="C1034" s="3"/>
    </row>
    <row r="1035" spans="3:3">
      <c r="C1035" s="3"/>
    </row>
    <row r="1036" spans="3:3">
      <c r="C1036" s="3"/>
    </row>
    <row r="1037" spans="3:3">
      <c r="C1037" s="3"/>
    </row>
    <row r="1038" spans="3:3">
      <c r="C1038" s="3"/>
    </row>
    <row r="1039" spans="3:3">
      <c r="C1039" s="3"/>
    </row>
    <row r="1040" spans="3:3">
      <c r="C1040" s="3"/>
    </row>
    <row r="1041" spans="3:3">
      <c r="C1041" s="3"/>
    </row>
    <row r="1042" spans="3:3">
      <c r="C1042" s="3"/>
    </row>
    <row r="1043" spans="3:3">
      <c r="C1043" s="3"/>
    </row>
    <row r="1044" spans="3:3">
      <c r="C1044" s="3"/>
    </row>
    <row r="1045" spans="3:3">
      <c r="C1045" s="3"/>
    </row>
    <row r="1046" spans="3:3">
      <c r="C1046" s="3"/>
    </row>
    <row r="1047" spans="3:3">
      <c r="C1047" s="3"/>
    </row>
    <row r="1048" spans="3:3">
      <c r="C1048" s="3"/>
    </row>
    <row r="1049" spans="3:3">
      <c r="C1049" s="3"/>
    </row>
    <row r="1050" spans="3:3">
      <c r="C1050" s="3"/>
    </row>
    <row r="1051" spans="3:3">
      <c r="C1051" s="3"/>
    </row>
    <row r="1052" spans="3:3">
      <c r="C1052" s="3"/>
    </row>
    <row r="1053" spans="3:3">
      <c r="C1053" s="3"/>
    </row>
    <row r="1054" spans="3:3">
      <c r="C1054" s="3"/>
    </row>
    <row r="1055" spans="3:3">
      <c r="C1055" s="3"/>
    </row>
    <row r="1056" spans="3:3">
      <c r="C1056" s="3"/>
    </row>
    <row r="1057" spans="3:3">
      <c r="C1057" s="3"/>
    </row>
    <row r="1058" spans="3:3">
      <c r="C1058" s="3"/>
    </row>
    <row r="1059" spans="3:3">
      <c r="C1059" s="3"/>
    </row>
    <row r="1060" spans="3:3">
      <c r="C1060" s="3"/>
    </row>
    <row r="1061" spans="3:3">
      <c r="C1061" s="3"/>
    </row>
    <row r="1062" spans="3:3">
      <c r="C1062" s="3"/>
    </row>
    <row r="1063" spans="3:3">
      <c r="C1063" s="3"/>
    </row>
    <row r="1064" spans="3:3">
      <c r="C1064" s="3"/>
    </row>
    <row r="1065" spans="3:3">
      <c r="C1065" s="3"/>
    </row>
    <row r="1066" spans="3:3">
      <c r="C1066" s="3"/>
    </row>
    <row r="1067" spans="3:3">
      <c r="C1067" s="3"/>
    </row>
    <row r="1068" spans="3:3">
      <c r="C1068" s="3"/>
    </row>
    <row r="1069" spans="3:3">
      <c r="C1069" s="3"/>
    </row>
    <row r="1070" spans="3:3">
      <c r="C1070" s="3"/>
    </row>
    <row r="1071" spans="3:3">
      <c r="C1071" s="3"/>
    </row>
    <row r="1072" spans="3:3">
      <c r="C1072" s="3"/>
    </row>
    <row r="1073" spans="3:3">
      <c r="C1073" s="3"/>
    </row>
    <row r="1074" spans="3:3">
      <c r="C1074" s="3"/>
    </row>
    <row r="1075" spans="3:3">
      <c r="C1075" s="3"/>
    </row>
    <row r="1076" spans="3:3">
      <c r="C1076" s="3"/>
    </row>
    <row r="1077" spans="3:3">
      <c r="C1077" s="3"/>
    </row>
    <row r="1078" spans="3:3">
      <c r="C1078" s="3"/>
    </row>
    <row r="1079" spans="3:3">
      <c r="C1079" s="3"/>
    </row>
    <row r="1080" spans="3:3">
      <c r="C1080" s="3"/>
    </row>
    <row r="1081" spans="3:3">
      <c r="C1081" s="3"/>
    </row>
    <row r="1082" spans="3:3">
      <c r="C1082" s="3"/>
    </row>
    <row r="1083" spans="3:3">
      <c r="C1083" s="3"/>
    </row>
    <row r="1084" spans="3:3">
      <c r="C1084" s="3"/>
    </row>
    <row r="1085" spans="3:3">
      <c r="C1085" s="3"/>
    </row>
    <row r="1086" spans="3:3">
      <c r="C1086" s="3"/>
    </row>
    <row r="1087" spans="3:3">
      <c r="C1087" s="3"/>
    </row>
    <row r="1088" spans="3:3">
      <c r="C1088" s="3"/>
    </row>
    <row r="1089" spans="3:3">
      <c r="C1089" s="3"/>
    </row>
    <row r="1090" spans="3:3">
      <c r="C1090" s="3"/>
    </row>
    <row r="1091" spans="3:3">
      <c r="C1091" s="3"/>
    </row>
    <row r="1092" spans="3:3">
      <c r="C1092" s="3"/>
    </row>
    <row r="1093" spans="3:3">
      <c r="C1093" s="3"/>
    </row>
    <row r="1094" spans="3:3">
      <c r="C1094" s="3"/>
    </row>
    <row r="1095" spans="3:3">
      <c r="C1095" s="3"/>
    </row>
    <row r="1096" spans="3:3">
      <c r="C1096" s="3"/>
    </row>
    <row r="1097" spans="3:3">
      <c r="C1097" s="3"/>
    </row>
    <row r="1098" spans="3:3">
      <c r="C1098" s="3"/>
    </row>
    <row r="1099" spans="3:3">
      <c r="C1099" s="3"/>
    </row>
    <row r="1100" spans="3:3">
      <c r="C1100" s="3"/>
    </row>
    <row r="1101" spans="3:3">
      <c r="C1101" s="3"/>
    </row>
    <row r="1102" spans="3:3">
      <c r="C1102" s="3"/>
    </row>
    <row r="1103" spans="3:3">
      <c r="C1103" s="3"/>
    </row>
    <row r="1104" spans="3:3">
      <c r="C1104" s="3"/>
    </row>
    <row r="1105" spans="3:3">
      <c r="C1105" s="3"/>
    </row>
    <row r="1106" spans="3:3">
      <c r="C1106" s="3"/>
    </row>
    <row r="1107" spans="3:3">
      <c r="C1107" s="3"/>
    </row>
    <row r="1108" spans="3:3">
      <c r="C1108" s="3"/>
    </row>
    <row r="1109" spans="3:3">
      <c r="C1109" s="3"/>
    </row>
    <row r="1110" spans="3:3">
      <c r="C1110" s="3"/>
    </row>
    <row r="1111" spans="3:3">
      <c r="C1111" s="3"/>
    </row>
    <row r="1112" spans="3:3">
      <c r="C1112" s="3"/>
    </row>
    <row r="1113" spans="3:3">
      <c r="C1113" s="3"/>
    </row>
    <row r="1114" spans="3:3">
      <c r="C1114" s="3"/>
    </row>
    <row r="1115" spans="3:3">
      <c r="C1115" s="3"/>
    </row>
    <row r="1116" spans="3:3">
      <c r="C1116" s="3"/>
    </row>
    <row r="1117" spans="3:3">
      <c r="C1117" s="3"/>
    </row>
    <row r="1118" spans="3:3">
      <c r="C1118" s="3"/>
    </row>
    <row r="1119" spans="3:3">
      <c r="C1119" s="3"/>
    </row>
    <row r="1120" spans="3:3">
      <c r="C1120" s="3"/>
    </row>
    <row r="1121" spans="3:3">
      <c r="C1121" s="3"/>
    </row>
    <row r="1122" spans="3:3">
      <c r="C1122" s="3"/>
    </row>
    <row r="1123" spans="3:3">
      <c r="C1123" s="3"/>
    </row>
    <row r="1124" spans="3:3">
      <c r="C1124" s="3"/>
    </row>
    <row r="1125" spans="3:3">
      <c r="C1125" s="3"/>
    </row>
    <row r="1126" spans="3:3">
      <c r="C1126" s="3"/>
    </row>
    <row r="1127" spans="3:3">
      <c r="C1127" s="3"/>
    </row>
    <row r="1128" spans="3:3">
      <c r="C1128" s="3"/>
    </row>
    <row r="1129" spans="3:3">
      <c r="C1129" s="3"/>
    </row>
    <row r="1130" spans="3:3">
      <c r="C1130" s="3"/>
    </row>
    <row r="1131" spans="3:3">
      <c r="C1131" s="3"/>
    </row>
    <row r="1132" spans="3:3">
      <c r="C1132" s="3"/>
    </row>
    <row r="1133" spans="3:3">
      <c r="C1133" s="3"/>
    </row>
    <row r="1134" spans="3:3">
      <c r="C1134" s="3"/>
    </row>
    <row r="1135" spans="3:3">
      <c r="C1135" s="3"/>
    </row>
    <row r="1136" spans="3:3">
      <c r="C1136" s="3"/>
    </row>
    <row r="1137" spans="3:3">
      <c r="C1137" s="3"/>
    </row>
    <row r="1138" spans="3:3">
      <c r="C1138" s="3"/>
    </row>
    <row r="1139" spans="3:3">
      <c r="C1139" s="3"/>
    </row>
    <row r="1140" spans="3:3">
      <c r="C1140" s="3"/>
    </row>
    <row r="1141" spans="3:3">
      <c r="C1141" s="3"/>
    </row>
    <row r="1142" spans="3:3">
      <c r="C1142" s="3"/>
    </row>
    <row r="1143" spans="3:3">
      <c r="C1143" s="3"/>
    </row>
    <row r="1144" spans="3:3">
      <c r="C1144" s="3"/>
    </row>
    <row r="1145" spans="3:3">
      <c r="C1145" s="3"/>
    </row>
    <row r="1146" spans="3:3">
      <c r="C1146" s="3"/>
    </row>
    <row r="1147" spans="3:3">
      <c r="C1147" s="3"/>
    </row>
    <row r="1148" spans="3:3">
      <c r="C1148" s="3"/>
    </row>
    <row r="1149" spans="3:3">
      <c r="C1149" s="3"/>
    </row>
    <row r="1150" spans="3:3">
      <c r="C1150" s="3"/>
    </row>
    <row r="1151" spans="3:3">
      <c r="C1151" s="3"/>
    </row>
    <row r="1152" spans="3:3">
      <c r="C1152" s="3"/>
    </row>
    <row r="1153" spans="3:3">
      <c r="C1153" s="3"/>
    </row>
    <row r="1154" spans="3:3">
      <c r="C1154" s="3"/>
    </row>
    <row r="1155" spans="3:3">
      <c r="C1155" s="3"/>
    </row>
    <row r="1156" spans="3:3">
      <c r="C1156" s="3"/>
    </row>
    <row r="1157" spans="3:3">
      <c r="C1157" s="3"/>
    </row>
    <row r="1158" spans="3:3">
      <c r="C1158" s="3"/>
    </row>
    <row r="1159" spans="3:3">
      <c r="C1159" s="3"/>
    </row>
    <row r="1160" spans="3:3">
      <c r="C1160" s="3"/>
    </row>
    <row r="1161" spans="3:3">
      <c r="C1161" s="3"/>
    </row>
    <row r="1162" spans="3:3">
      <c r="C1162" s="3"/>
    </row>
    <row r="1163" spans="3:3">
      <c r="C1163" s="3"/>
    </row>
    <row r="1164" spans="3:3">
      <c r="C1164" s="3"/>
    </row>
    <row r="1165" spans="3:3">
      <c r="C1165" s="3"/>
    </row>
    <row r="1166" spans="3:3">
      <c r="C1166" s="3"/>
    </row>
    <row r="1167" spans="3:3">
      <c r="C1167" s="3"/>
    </row>
    <row r="1168" spans="3:3">
      <c r="C1168" s="3"/>
    </row>
    <row r="1169" spans="3:3">
      <c r="C1169" s="3"/>
    </row>
    <row r="1170" spans="3:3">
      <c r="C1170" s="3"/>
    </row>
    <row r="1171" spans="3:3">
      <c r="C1171" s="3"/>
    </row>
    <row r="1172" spans="3:3">
      <c r="C1172" s="3"/>
    </row>
    <row r="1173" spans="3:3">
      <c r="C1173" s="3"/>
    </row>
    <row r="1174" spans="3:3">
      <c r="C1174" s="3"/>
    </row>
    <row r="1175" spans="3:3">
      <c r="C1175" s="3"/>
    </row>
    <row r="1176" spans="3:3">
      <c r="C1176" s="3"/>
    </row>
    <row r="1177" spans="3:3">
      <c r="C1177" s="3"/>
    </row>
    <row r="1178" spans="3:3">
      <c r="C1178" s="3"/>
    </row>
    <row r="1179" spans="3:3">
      <c r="C1179" s="3"/>
    </row>
    <row r="1180" spans="3:3">
      <c r="C1180" s="3"/>
    </row>
    <row r="1181" spans="3:3">
      <c r="C1181" s="3"/>
    </row>
    <row r="1182" spans="3:3">
      <c r="C1182" s="3"/>
    </row>
    <row r="1183" spans="3:3">
      <c r="C1183" s="3"/>
    </row>
    <row r="1184" spans="3:3">
      <c r="C1184" s="3"/>
    </row>
    <row r="1185" spans="3:3">
      <c r="C1185" s="3"/>
    </row>
    <row r="1186" spans="3:3">
      <c r="C1186" s="3"/>
    </row>
    <row r="1187" spans="3:3">
      <c r="C1187" s="3"/>
    </row>
    <row r="1188" spans="3:3">
      <c r="C1188" s="3"/>
    </row>
    <row r="1189" spans="3:3">
      <c r="C1189" s="3"/>
    </row>
    <row r="1190" spans="3:3">
      <c r="C1190" s="3"/>
    </row>
    <row r="1191" spans="3:3">
      <c r="C1191" s="3"/>
    </row>
    <row r="1192" spans="3:3">
      <c r="C1192" s="3"/>
    </row>
    <row r="1193" spans="3:3">
      <c r="C1193" s="3"/>
    </row>
    <row r="1194" spans="3:3">
      <c r="C1194" s="3"/>
    </row>
    <row r="1195" spans="3:3">
      <c r="C1195" s="3"/>
    </row>
    <row r="1196" spans="3:3">
      <c r="C1196" s="3"/>
    </row>
    <row r="1197" spans="3:3">
      <c r="C1197" s="3"/>
    </row>
    <row r="1198" spans="3:3">
      <c r="C1198" s="3"/>
    </row>
    <row r="1199" spans="3:3">
      <c r="C1199" s="3"/>
    </row>
    <row r="1200" spans="3:3">
      <c r="C1200" s="3"/>
    </row>
    <row r="1201" spans="3:3">
      <c r="C1201" s="3"/>
    </row>
    <row r="1202" spans="3:3">
      <c r="C1202" s="3"/>
    </row>
    <row r="1203" spans="3:3">
      <c r="C1203" s="3"/>
    </row>
    <row r="1204" spans="3:3">
      <c r="C1204" s="3"/>
    </row>
    <row r="1205" spans="3:3">
      <c r="C1205" s="3"/>
    </row>
    <row r="1206" spans="3:3">
      <c r="C1206" s="3"/>
    </row>
    <row r="1207" spans="3:3">
      <c r="C1207" s="3"/>
    </row>
    <row r="1208" spans="3:3">
      <c r="C1208" s="3"/>
    </row>
    <row r="1209" spans="3:3">
      <c r="C1209" s="3"/>
    </row>
    <row r="1210" spans="3:3">
      <c r="C1210" s="3"/>
    </row>
    <row r="1211" spans="3:3">
      <c r="C1211" s="3"/>
    </row>
    <row r="1212" spans="3:3">
      <c r="C1212" s="3"/>
    </row>
    <row r="1213" spans="3:3">
      <c r="C1213" s="3"/>
    </row>
    <row r="1214" spans="3:3">
      <c r="C1214" s="3"/>
    </row>
    <row r="1215" spans="3:3">
      <c r="C1215" s="3"/>
    </row>
    <row r="1216" spans="3:3">
      <c r="C1216" s="3"/>
    </row>
    <row r="1217" spans="3:3">
      <c r="C1217" s="3"/>
    </row>
    <row r="1218" spans="3:3">
      <c r="C1218" s="3"/>
    </row>
    <row r="1219" spans="3:3">
      <c r="C1219" s="3"/>
    </row>
    <row r="1220" spans="3:3">
      <c r="C1220" s="3"/>
    </row>
    <row r="1221" spans="3:3">
      <c r="C1221" s="3"/>
    </row>
    <row r="1222" spans="3:3">
      <c r="C1222" s="3"/>
    </row>
    <row r="1223" spans="3:3">
      <c r="C1223" s="3"/>
    </row>
    <row r="1224" spans="3:3">
      <c r="C1224" s="3"/>
    </row>
    <row r="1225" spans="3:3">
      <c r="C1225" s="3"/>
    </row>
    <row r="1226" spans="3:3">
      <c r="C1226" s="3"/>
    </row>
    <row r="1227" spans="3:3">
      <c r="C1227" s="3"/>
    </row>
    <row r="1228" spans="3:3">
      <c r="C1228" s="3"/>
    </row>
    <row r="1229" spans="3:3">
      <c r="C1229" s="3"/>
    </row>
    <row r="1230" spans="3:3">
      <c r="C1230" s="3"/>
    </row>
    <row r="1231" spans="3:3">
      <c r="C1231" s="3"/>
    </row>
    <row r="1232" spans="3:3">
      <c r="C1232" s="3"/>
    </row>
    <row r="1233" spans="3:3">
      <c r="C1233" s="3"/>
    </row>
    <row r="1234" spans="3:3">
      <c r="C1234" s="3"/>
    </row>
    <row r="1235" spans="3:3">
      <c r="C1235" s="3"/>
    </row>
    <row r="1236" spans="3:3">
      <c r="C1236" s="3"/>
    </row>
    <row r="1237" spans="3:3">
      <c r="C1237" s="3"/>
    </row>
    <row r="1238" spans="3:3">
      <c r="C1238" s="3"/>
    </row>
    <row r="1239" spans="3:3">
      <c r="C1239" s="3"/>
    </row>
    <row r="1240" spans="3:3">
      <c r="C1240" s="3"/>
    </row>
    <row r="1241" spans="3:3">
      <c r="C1241" s="3"/>
    </row>
    <row r="1242" spans="3:3">
      <c r="C1242" s="3"/>
    </row>
    <row r="1243" spans="3:3">
      <c r="C1243" s="3"/>
    </row>
    <row r="1244" spans="3:3">
      <c r="C1244" s="3"/>
    </row>
    <row r="1245" spans="3:3">
      <c r="C1245" s="3"/>
    </row>
    <row r="1246" spans="3:3">
      <c r="C1246" s="3"/>
    </row>
    <row r="1247" spans="3:3">
      <c r="C1247" s="3"/>
    </row>
    <row r="1248" spans="3:3">
      <c r="C1248" s="3"/>
    </row>
    <row r="1249" spans="3:3">
      <c r="C1249" s="3"/>
    </row>
    <row r="1250" spans="3:3">
      <c r="C1250" s="3"/>
    </row>
    <row r="1251" spans="3:3">
      <c r="C1251" s="3"/>
    </row>
    <row r="1252" spans="3:3">
      <c r="C1252" s="3"/>
    </row>
    <row r="1253" spans="3:3">
      <c r="C1253" s="3"/>
    </row>
    <row r="1254" spans="3:3">
      <c r="C1254" s="3"/>
    </row>
    <row r="1255" spans="3:3">
      <c r="C1255" s="3"/>
    </row>
    <row r="1256" spans="3:3">
      <c r="C1256" s="3"/>
    </row>
    <row r="1257" spans="3:3">
      <c r="C1257" s="3"/>
    </row>
    <row r="1258" spans="3:3">
      <c r="C1258" s="3"/>
    </row>
    <row r="1259" spans="3:3">
      <c r="C1259" s="3"/>
    </row>
    <row r="1260" spans="3:3">
      <c r="C1260" s="3"/>
    </row>
    <row r="1261" spans="3:3">
      <c r="C1261" s="3"/>
    </row>
    <row r="1262" spans="3:3">
      <c r="C1262" s="3"/>
    </row>
    <row r="1263" spans="3:3">
      <c r="C1263" s="3"/>
    </row>
    <row r="1264" spans="3:3">
      <c r="C1264" s="3"/>
    </row>
    <row r="1265" spans="3:3">
      <c r="C1265" s="3"/>
    </row>
    <row r="1266" spans="3:3">
      <c r="C1266" s="3"/>
    </row>
    <row r="1267" spans="3:3">
      <c r="C1267" s="3"/>
    </row>
    <row r="1268" spans="3:3">
      <c r="C1268" s="3"/>
    </row>
    <row r="1269" spans="3:3">
      <c r="C1269" s="3"/>
    </row>
    <row r="1270" spans="3:3">
      <c r="C1270" s="3"/>
    </row>
    <row r="1271" spans="3:3">
      <c r="C1271" s="3"/>
    </row>
    <row r="1272" spans="3:3">
      <c r="C1272" s="3"/>
    </row>
    <row r="1273" spans="3:3">
      <c r="C1273" s="3"/>
    </row>
    <row r="1274" spans="3:3">
      <c r="C1274" s="3"/>
    </row>
    <row r="1275" spans="3:3">
      <c r="C1275" s="3"/>
    </row>
    <row r="1276" spans="3:3">
      <c r="C1276" s="3"/>
    </row>
    <row r="1277" spans="3:3">
      <c r="C1277" s="3"/>
    </row>
    <row r="1278" spans="3:3">
      <c r="C1278" s="3"/>
    </row>
    <row r="1279" spans="3:3">
      <c r="C1279" s="3"/>
    </row>
    <row r="1280" spans="3:3">
      <c r="C1280" s="3"/>
    </row>
    <row r="1281" spans="3:3">
      <c r="C1281" s="3"/>
    </row>
    <row r="1282" spans="3:3">
      <c r="C1282" s="3"/>
    </row>
    <row r="1283" spans="3:3">
      <c r="C1283" s="3"/>
    </row>
    <row r="1284" spans="3:3">
      <c r="C1284" s="3"/>
    </row>
    <row r="1285" spans="3:3">
      <c r="C1285" s="3"/>
    </row>
    <row r="1286" spans="3:3">
      <c r="C1286" s="3"/>
    </row>
    <row r="1287" spans="3:3">
      <c r="C1287" s="3"/>
    </row>
    <row r="1288" spans="3:3">
      <c r="C1288" s="3"/>
    </row>
    <row r="1289" spans="3:3">
      <c r="C1289" s="3"/>
    </row>
    <row r="1290" spans="3:3">
      <c r="C1290" s="3"/>
    </row>
    <row r="1291" spans="3:3">
      <c r="C1291" s="3"/>
    </row>
    <row r="1292" spans="3:3">
      <c r="C1292" s="3"/>
    </row>
    <row r="1293" spans="3:3">
      <c r="C1293" s="3"/>
    </row>
    <row r="1294" spans="3:3">
      <c r="C1294" s="3"/>
    </row>
    <row r="1295" spans="3:3">
      <c r="C1295" s="3"/>
    </row>
    <row r="1296" spans="3:3">
      <c r="C1296" s="3"/>
    </row>
    <row r="1297" spans="3:3">
      <c r="C1297" s="3"/>
    </row>
    <row r="1298" spans="3:3">
      <c r="C1298" s="3"/>
    </row>
    <row r="1299" spans="3:3">
      <c r="C1299" s="3"/>
    </row>
    <row r="1300" spans="3:3">
      <c r="C1300" s="3"/>
    </row>
    <row r="1301" spans="3:3">
      <c r="C1301" s="3"/>
    </row>
    <row r="1302" spans="3:3">
      <c r="C1302" s="3"/>
    </row>
    <row r="1303" spans="3:3">
      <c r="C1303" s="3"/>
    </row>
    <row r="1304" spans="3:3">
      <c r="C1304" s="3"/>
    </row>
    <row r="1305" spans="3:3">
      <c r="C1305" s="3"/>
    </row>
    <row r="1306" spans="3:3">
      <c r="C1306" s="3"/>
    </row>
    <row r="1307" spans="3:3">
      <c r="C1307" s="3"/>
    </row>
    <row r="1308" spans="3:3">
      <c r="C1308" s="3"/>
    </row>
    <row r="1309" spans="3:3">
      <c r="C1309" s="3"/>
    </row>
    <row r="1310" spans="3:3">
      <c r="C1310" s="3"/>
    </row>
    <row r="1311" spans="3:3">
      <c r="C1311" s="3"/>
    </row>
    <row r="1312" spans="3:3">
      <c r="C1312" s="3"/>
    </row>
    <row r="1313" spans="3:3">
      <c r="C1313" s="3"/>
    </row>
    <row r="1314" spans="3:3">
      <c r="C1314" s="3"/>
    </row>
    <row r="1315" spans="3:3">
      <c r="C1315" s="3"/>
    </row>
    <row r="1316" spans="3:3">
      <c r="C1316" s="3"/>
    </row>
    <row r="1317" spans="3:3">
      <c r="C1317" s="3"/>
    </row>
    <row r="1318" spans="3:3">
      <c r="C1318" s="3"/>
    </row>
    <row r="1319" spans="3:3">
      <c r="C1319" s="3"/>
    </row>
    <row r="1320" spans="3:3">
      <c r="C1320" s="3"/>
    </row>
    <row r="1321" spans="3:3">
      <c r="C1321" s="3"/>
    </row>
    <row r="1322" spans="3:3">
      <c r="C1322" s="3"/>
    </row>
    <row r="1323" spans="3:3">
      <c r="C1323" s="3"/>
    </row>
    <row r="1324" spans="3:3">
      <c r="C1324" s="3"/>
    </row>
    <row r="1325" spans="3:3">
      <c r="C1325" s="3"/>
    </row>
    <row r="1326" spans="3:3">
      <c r="C1326" s="3"/>
    </row>
    <row r="1327" spans="3:3">
      <c r="C1327" s="3"/>
    </row>
    <row r="1328" spans="3:3">
      <c r="C1328" s="3"/>
    </row>
    <row r="1329" spans="3:3">
      <c r="C1329" s="3"/>
    </row>
    <row r="1330" spans="3:3">
      <c r="C1330" s="3"/>
    </row>
    <row r="1331" spans="3:3">
      <c r="C1331" s="3"/>
    </row>
    <row r="1332" spans="3:3">
      <c r="C1332" s="3"/>
    </row>
    <row r="1333" spans="3:3">
      <c r="C1333" s="3"/>
    </row>
    <row r="1334" spans="3:3">
      <c r="C1334" s="3"/>
    </row>
    <row r="1335" spans="3:3">
      <c r="C1335" s="3"/>
    </row>
    <row r="1336" spans="3:3">
      <c r="C1336" s="3"/>
    </row>
    <row r="1337" spans="3:3">
      <c r="C1337" s="3"/>
    </row>
    <row r="1338" spans="3:3">
      <c r="C1338" s="3"/>
    </row>
    <row r="1339" spans="3:3">
      <c r="C1339" s="3"/>
    </row>
    <row r="1340" spans="3:3">
      <c r="C1340" s="3"/>
    </row>
    <row r="1341" spans="3:3">
      <c r="C1341" s="3"/>
    </row>
    <row r="1342" spans="3:3">
      <c r="C1342" s="3"/>
    </row>
    <row r="1343" spans="3:3">
      <c r="C1343" s="3"/>
    </row>
    <row r="1344" spans="3:3">
      <c r="C1344" s="3"/>
    </row>
    <row r="1345" spans="3:3">
      <c r="C1345" s="3"/>
    </row>
    <row r="1346" spans="3:3">
      <c r="C1346" s="3"/>
    </row>
    <row r="1347" spans="3:3">
      <c r="C1347" s="3"/>
    </row>
    <row r="1348" spans="3:3">
      <c r="C1348" s="3"/>
    </row>
    <row r="1349" spans="3:3">
      <c r="C1349" s="3"/>
    </row>
    <row r="1350" spans="3:3">
      <c r="C1350" s="3"/>
    </row>
    <row r="1351" spans="3:3">
      <c r="C1351" s="3"/>
    </row>
    <row r="1352" spans="3:3">
      <c r="C1352" s="3"/>
    </row>
    <row r="1353" spans="3:3">
      <c r="C1353" s="3"/>
    </row>
    <row r="1354" spans="3:3">
      <c r="C1354" s="3"/>
    </row>
    <row r="1355" spans="3:3">
      <c r="C1355" s="3"/>
    </row>
    <row r="1356" spans="3:3">
      <c r="C1356" s="3"/>
    </row>
    <row r="1357" spans="3:3">
      <c r="C1357" s="3"/>
    </row>
    <row r="1358" spans="3:3">
      <c r="C1358" s="3"/>
    </row>
    <row r="1359" spans="3:3">
      <c r="C1359" s="3"/>
    </row>
    <row r="1360" spans="3:3">
      <c r="C1360" s="3"/>
    </row>
    <row r="1361" spans="3:3">
      <c r="C1361" s="3"/>
    </row>
    <row r="1362" spans="3:3">
      <c r="C1362" s="3"/>
    </row>
    <row r="1363" spans="3:3">
      <c r="C1363" s="3"/>
    </row>
    <row r="1364" spans="3:3">
      <c r="C1364" s="3"/>
    </row>
    <row r="1365" spans="3:3">
      <c r="C1365" s="3"/>
    </row>
    <row r="1366" spans="3:3">
      <c r="C1366" s="3"/>
    </row>
    <row r="1367" spans="3:3">
      <c r="C1367" s="3"/>
    </row>
    <row r="1368" spans="3:3">
      <c r="C1368" s="3"/>
    </row>
    <row r="1369" spans="3:3">
      <c r="C1369" s="3"/>
    </row>
    <row r="1370" spans="3:3">
      <c r="C1370" s="3"/>
    </row>
    <row r="1371" spans="3:3">
      <c r="C1371" s="3"/>
    </row>
    <row r="1372" spans="3:3">
      <c r="C1372" s="3"/>
    </row>
    <row r="1373" spans="3:3">
      <c r="C1373" s="3"/>
    </row>
    <row r="1374" spans="3:3">
      <c r="C1374" s="3"/>
    </row>
    <row r="1375" spans="3:3">
      <c r="C1375" s="3"/>
    </row>
    <row r="1376" spans="3:3">
      <c r="C1376" s="3"/>
    </row>
    <row r="1377" spans="3:3">
      <c r="C1377" s="3"/>
    </row>
    <row r="1378" spans="3:3">
      <c r="C1378" s="3"/>
    </row>
    <row r="1379" spans="3:3">
      <c r="C1379" s="3"/>
    </row>
    <row r="1380" spans="3:3">
      <c r="C1380" s="3"/>
    </row>
    <row r="1381" spans="3:3">
      <c r="C1381" s="3"/>
    </row>
    <row r="1382" spans="3:3">
      <c r="C1382" s="3"/>
    </row>
    <row r="1383" spans="3:3">
      <c r="C1383" s="3"/>
    </row>
    <row r="1384" spans="3:3">
      <c r="C1384" s="3"/>
    </row>
    <row r="1385" spans="3:3">
      <c r="C1385" s="3"/>
    </row>
    <row r="1386" spans="3:3">
      <c r="C1386" s="3"/>
    </row>
    <row r="1387" spans="3:3">
      <c r="C1387" s="3"/>
    </row>
    <row r="1388" spans="3:3">
      <c r="C1388" s="3"/>
    </row>
    <row r="1389" spans="3:3">
      <c r="C1389" s="3"/>
    </row>
    <row r="1390" spans="3:3">
      <c r="C1390" s="3"/>
    </row>
    <row r="1391" spans="3:3">
      <c r="C1391" s="3"/>
    </row>
    <row r="1392" spans="3:3">
      <c r="C1392" s="3"/>
    </row>
    <row r="1393" spans="3:3">
      <c r="C1393" s="3"/>
    </row>
    <row r="1394" spans="3:3">
      <c r="C1394" s="3"/>
    </row>
    <row r="1395" spans="3:3">
      <c r="C1395" s="3"/>
    </row>
    <row r="1396" spans="3:3">
      <c r="C1396" s="3"/>
    </row>
    <row r="1397" spans="3:3">
      <c r="C1397" s="3"/>
    </row>
    <row r="1398" spans="3:3">
      <c r="C1398" s="3"/>
    </row>
    <row r="1399" spans="3:3">
      <c r="C1399" s="3"/>
    </row>
    <row r="1400" spans="3:3">
      <c r="C1400" s="3"/>
    </row>
    <row r="1401" spans="3:3">
      <c r="C1401" s="3"/>
    </row>
    <row r="1402" spans="3:3">
      <c r="C1402" s="3"/>
    </row>
    <row r="1403" spans="3:3">
      <c r="C1403" s="3"/>
    </row>
    <row r="1404" spans="3:3">
      <c r="C1404" s="3"/>
    </row>
    <row r="1405" spans="3:3">
      <c r="C1405" s="3"/>
    </row>
    <row r="1406" spans="3:3">
      <c r="C1406" s="3"/>
    </row>
    <row r="1407" spans="3:3">
      <c r="C1407" s="3"/>
    </row>
    <row r="1408" spans="3:3">
      <c r="C1408" s="3"/>
    </row>
    <row r="1409" spans="3:3">
      <c r="C1409" s="3"/>
    </row>
    <row r="1410" spans="3:3">
      <c r="C1410" s="3"/>
    </row>
    <row r="1411" spans="3:3">
      <c r="C1411" s="3"/>
    </row>
    <row r="1412" spans="3:3">
      <c r="C1412" s="3"/>
    </row>
    <row r="1413" spans="3:3">
      <c r="C1413" s="3"/>
    </row>
    <row r="1414" spans="3:3">
      <c r="C1414" s="3"/>
    </row>
    <row r="1415" spans="3:3">
      <c r="C1415" s="3"/>
    </row>
    <row r="1416" spans="3:3">
      <c r="C1416" s="3"/>
    </row>
    <row r="1417" spans="3:3">
      <c r="C1417" s="3"/>
    </row>
    <row r="1418" spans="3:3">
      <c r="C1418" s="3"/>
    </row>
    <row r="1419" spans="3:3">
      <c r="C1419" s="3"/>
    </row>
    <row r="1420" spans="3:3">
      <c r="C1420" s="3"/>
    </row>
    <row r="1421" spans="3:3">
      <c r="C1421" s="3"/>
    </row>
    <row r="1422" spans="3:3">
      <c r="C1422" s="3"/>
    </row>
    <row r="1423" spans="3:3">
      <c r="C1423" s="3"/>
    </row>
    <row r="1424" spans="3:3">
      <c r="C1424" s="3"/>
    </row>
    <row r="1425" spans="3:3">
      <c r="C1425" s="3"/>
    </row>
    <row r="1426" spans="3:3">
      <c r="C1426" s="3"/>
    </row>
    <row r="1427" spans="3:3">
      <c r="C1427" s="3"/>
    </row>
    <row r="1428" spans="3:3">
      <c r="C1428" s="3"/>
    </row>
    <row r="1429" spans="3:3">
      <c r="C1429" s="3"/>
    </row>
    <row r="1430" spans="3:3">
      <c r="C1430" s="3"/>
    </row>
    <row r="1431" spans="3:3">
      <c r="C1431" s="3"/>
    </row>
    <row r="1432" spans="3:3">
      <c r="C1432" s="3"/>
    </row>
    <row r="1433" spans="3:3">
      <c r="C1433" s="3"/>
    </row>
    <row r="1434" spans="3:3">
      <c r="C1434" s="3"/>
    </row>
    <row r="1435" spans="3:3">
      <c r="C1435" s="3"/>
    </row>
    <row r="1436" spans="3:3">
      <c r="C1436" s="3"/>
    </row>
    <row r="1437" spans="3:3">
      <c r="C1437" s="3"/>
    </row>
    <row r="1438" spans="3:3">
      <c r="C1438" s="3"/>
    </row>
    <row r="1439" spans="3:3">
      <c r="C1439" s="3"/>
    </row>
    <row r="1440" spans="3:3">
      <c r="C1440" s="3"/>
    </row>
    <row r="1441" spans="3:3">
      <c r="C1441" s="3"/>
    </row>
    <row r="1442" spans="3:3">
      <c r="C1442" s="3"/>
    </row>
    <row r="1443" spans="3:3">
      <c r="C1443" s="3"/>
    </row>
    <row r="1444" spans="3:3">
      <c r="C1444" s="3"/>
    </row>
    <row r="1445" spans="3:3">
      <c r="C1445" s="3"/>
    </row>
    <row r="1446" spans="3:3">
      <c r="C1446" s="3"/>
    </row>
    <row r="1447" spans="3:3">
      <c r="C1447" s="3"/>
    </row>
    <row r="1448" spans="3:3">
      <c r="C1448" s="3"/>
    </row>
    <row r="1449" spans="3:3">
      <c r="C1449" s="3"/>
    </row>
    <row r="1450" spans="3:3">
      <c r="C1450" s="3"/>
    </row>
    <row r="1451" spans="3:3">
      <c r="C1451" s="3"/>
    </row>
    <row r="1452" spans="3:3">
      <c r="C1452" s="3"/>
    </row>
    <row r="1453" spans="3:3">
      <c r="C1453" s="3"/>
    </row>
    <row r="1454" spans="3:3">
      <c r="C1454" s="3"/>
    </row>
    <row r="1455" spans="3:3">
      <c r="C1455" s="3"/>
    </row>
    <row r="1456" spans="3:3">
      <c r="C1456" s="3"/>
    </row>
    <row r="1457" spans="3:3">
      <c r="C1457" s="3"/>
    </row>
    <row r="1458" spans="3:3">
      <c r="C1458" s="3"/>
    </row>
    <row r="1459" spans="3:3">
      <c r="C1459" s="3"/>
    </row>
    <row r="1460" spans="3:3">
      <c r="C1460" s="3"/>
    </row>
    <row r="1461" spans="3:3">
      <c r="C1461" s="3"/>
    </row>
    <row r="1462" spans="3:3">
      <c r="C1462" s="3"/>
    </row>
    <row r="1463" spans="3:3">
      <c r="C1463" s="3"/>
    </row>
    <row r="1464" spans="3:3">
      <c r="C1464" s="3"/>
    </row>
    <row r="1465" spans="3:3">
      <c r="C1465" s="3"/>
    </row>
    <row r="1466" spans="3:3">
      <c r="C1466" s="3"/>
    </row>
    <row r="1467" spans="3:3">
      <c r="C1467" s="3"/>
    </row>
    <row r="1468" spans="3:3">
      <c r="C1468" s="3"/>
    </row>
    <row r="1469" spans="3:3">
      <c r="C1469" s="3"/>
    </row>
    <row r="1470" spans="3:3">
      <c r="C1470" s="3"/>
    </row>
    <row r="1471" spans="3:3">
      <c r="C1471" s="3"/>
    </row>
    <row r="1472" spans="3:3">
      <c r="C1472" s="3"/>
    </row>
    <row r="1473" spans="3:3">
      <c r="C1473" s="3"/>
    </row>
    <row r="1474" spans="3:3">
      <c r="C1474" s="3"/>
    </row>
    <row r="1475" spans="3:3">
      <c r="C1475" s="3"/>
    </row>
    <row r="1476" spans="3:3">
      <c r="C1476" s="3"/>
    </row>
    <row r="1477" spans="3:3">
      <c r="C1477" s="3"/>
    </row>
    <row r="1478" spans="3:3">
      <c r="C1478" s="3"/>
    </row>
    <row r="1479" spans="3:3">
      <c r="C1479" s="3"/>
    </row>
    <row r="1480" spans="3:3">
      <c r="C1480" s="3"/>
    </row>
    <row r="1481" spans="3:3">
      <c r="C1481" s="3"/>
    </row>
    <row r="1482" spans="3:3">
      <c r="C1482" s="3"/>
    </row>
    <row r="1483" spans="3:3">
      <c r="C1483" s="3"/>
    </row>
    <row r="1484" spans="3:3">
      <c r="C1484" s="3"/>
    </row>
    <row r="1485" spans="3:3">
      <c r="C1485" s="3"/>
    </row>
    <row r="1486" spans="3:3">
      <c r="C1486" s="3"/>
    </row>
    <row r="1487" spans="3:3">
      <c r="C1487" s="3"/>
    </row>
    <row r="1488" spans="3:3">
      <c r="C1488" s="3"/>
    </row>
    <row r="1489" spans="3:3">
      <c r="C1489" s="3"/>
    </row>
    <row r="1490" spans="3:3">
      <c r="C1490" s="3"/>
    </row>
    <row r="1491" spans="3:3">
      <c r="C1491" s="3"/>
    </row>
    <row r="1492" spans="3:3">
      <c r="C1492" s="3"/>
    </row>
    <row r="1493" spans="3:3">
      <c r="C1493" s="3"/>
    </row>
    <row r="1494" spans="3:3">
      <c r="C1494" s="3"/>
    </row>
    <row r="1495" spans="3:3">
      <c r="C1495" s="3"/>
    </row>
    <row r="1496" spans="3:3">
      <c r="C1496" s="3"/>
    </row>
    <row r="1497" spans="3:3">
      <c r="C1497" s="3"/>
    </row>
    <row r="1498" spans="3:3">
      <c r="C1498" s="3"/>
    </row>
    <row r="1499" spans="3:3">
      <c r="C1499" s="3"/>
    </row>
    <row r="1500" spans="3:3">
      <c r="C1500" s="3"/>
    </row>
    <row r="1501" spans="3:3">
      <c r="C1501" s="3"/>
    </row>
    <row r="1502" spans="3:3">
      <c r="C1502" s="3"/>
    </row>
    <row r="1503" spans="3:3">
      <c r="C1503" s="3"/>
    </row>
    <row r="1504" spans="3:3">
      <c r="C1504" s="3"/>
    </row>
    <row r="1505" spans="3:3">
      <c r="C1505" s="3"/>
    </row>
    <row r="1506" spans="3:3">
      <c r="C1506" s="3"/>
    </row>
    <row r="1507" spans="3:3">
      <c r="C1507" s="3"/>
    </row>
    <row r="1508" spans="3:3">
      <c r="C1508" s="3"/>
    </row>
    <row r="1509" spans="3:3">
      <c r="C1509" s="3"/>
    </row>
    <row r="1510" spans="3:3">
      <c r="C1510" s="3"/>
    </row>
    <row r="1511" spans="3:3">
      <c r="C1511" s="3"/>
    </row>
    <row r="1512" spans="3:3">
      <c r="C1512" s="3"/>
    </row>
    <row r="1513" spans="3:3">
      <c r="C1513" s="3"/>
    </row>
    <row r="1514" spans="3:3">
      <c r="C1514" s="3"/>
    </row>
    <row r="1515" spans="3:3">
      <c r="C1515" s="3"/>
    </row>
    <row r="1516" spans="3:3">
      <c r="C1516" s="3"/>
    </row>
    <row r="1517" spans="3:3">
      <c r="C1517" s="3"/>
    </row>
    <row r="1518" spans="3:3">
      <c r="C1518" s="3"/>
    </row>
    <row r="1519" spans="3:3">
      <c r="C1519" s="3"/>
    </row>
    <row r="1520" spans="3:3">
      <c r="C1520" s="3"/>
    </row>
    <row r="1521" spans="3:3">
      <c r="C1521" s="3"/>
    </row>
    <row r="1522" spans="3:3">
      <c r="C1522" s="3"/>
    </row>
    <row r="1523" spans="3:3">
      <c r="C1523" s="3"/>
    </row>
    <row r="1524" spans="3:3">
      <c r="C1524" s="3"/>
    </row>
    <row r="1525" spans="3:3">
      <c r="C1525" s="3"/>
    </row>
    <row r="1526" spans="3:3">
      <c r="C1526" s="3"/>
    </row>
    <row r="1527" spans="3:3">
      <c r="C1527" s="3"/>
    </row>
    <row r="1528" spans="3:3">
      <c r="C1528" s="3"/>
    </row>
    <row r="1529" spans="3:3">
      <c r="C1529" s="3"/>
    </row>
    <row r="1530" spans="3:3">
      <c r="C1530" s="3"/>
    </row>
    <row r="1531" spans="3:3">
      <c r="C1531" s="3"/>
    </row>
    <row r="1532" spans="3:3">
      <c r="C1532" s="3"/>
    </row>
    <row r="1533" spans="3:3">
      <c r="C1533" s="3"/>
    </row>
    <row r="1534" spans="3:3">
      <c r="C1534" s="3"/>
    </row>
    <row r="1535" spans="3:3">
      <c r="C1535" s="3"/>
    </row>
    <row r="1536" spans="3:3">
      <c r="C1536" s="3"/>
    </row>
    <row r="1537" spans="3:3">
      <c r="C1537" s="3"/>
    </row>
    <row r="1538" spans="3:3">
      <c r="C1538" s="3"/>
    </row>
    <row r="1539" spans="3:3">
      <c r="C1539" s="3"/>
    </row>
    <row r="1540" spans="3:3">
      <c r="C1540" s="3"/>
    </row>
    <row r="1541" spans="3:3">
      <c r="C1541" s="3"/>
    </row>
    <row r="1542" spans="3:3">
      <c r="C1542" s="3"/>
    </row>
    <row r="1543" spans="3:3">
      <c r="C1543" s="3"/>
    </row>
    <row r="1544" spans="3:3">
      <c r="C1544" s="3"/>
    </row>
    <row r="1545" spans="3:3">
      <c r="C1545" s="3"/>
    </row>
    <row r="1546" spans="3:3">
      <c r="C1546" s="3"/>
    </row>
    <row r="1547" spans="3:3">
      <c r="C1547" s="3"/>
    </row>
    <row r="1548" spans="3:3">
      <c r="C1548" s="3"/>
    </row>
    <row r="1549" spans="3:3">
      <c r="C1549" s="3"/>
    </row>
    <row r="1550" spans="3:3">
      <c r="C1550" s="3"/>
    </row>
    <row r="1551" spans="3:3">
      <c r="C1551" s="3"/>
    </row>
    <row r="1552" spans="3:3">
      <c r="C1552" s="3"/>
    </row>
    <row r="1553" spans="3:3">
      <c r="C1553" s="3"/>
    </row>
    <row r="1554" spans="3:3">
      <c r="C1554" s="3"/>
    </row>
    <row r="1555" spans="3:3">
      <c r="C1555" s="3"/>
    </row>
    <row r="1556" spans="3:3">
      <c r="C1556" s="3"/>
    </row>
    <row r="1557" spans="3:3">
      <c r="C1557" s="3"/>
    </row>
    <row r="1558" spans="3:3">
      <c r="C1558" s="3"/>
    </row>
    <row r="1559" spans="3:3">
      <c r="C1559" s="3"/>
    </row>
    <row r="1560" spans="3:3">
      <c r="C1560" s="3"/>
    </row>
    <row r="1561" spans="3:3">
      <c r="C1561" s="3"/>
    </row>
    <row r="1562" spans="3:3">
      <c r="C1562" s="3"/>
    </row>
    <row r="1563" spans="3:3">
      <c r="C1563" s="3"/>
    </row>
    <row r="1564" spans="3:3">
      <c r="C1564" s="3"/>
    </row>
    <row r="1565" spans="3:3">
      <c r="C1565" s="3"/>
    </row>
    <row r="1566" spans="3:3">
      <c r="C1566" s="3"/>
    </row>
    <row r="1567" spans="3:3">
      <c r="C1567" s="3"/>
    </row>
    <row r="1568" spans="3:3">
      <c r="C1568" s="3"/>
    </row>
    <row r="1569" spans="3:3">
      <c r="C1569" s="3"/>
    </row>
    <row r="1570" spans="3:3">
      <c r="C1570" s="3"/>
    </row>
    <row r="1571" spans="3:3">
      <c r="C1571" s="3"/>
    </row>
    <row r="1572" spans="3:3">
      <c r="C1572" s="3"/>
    </row>
    <row r="1573" spans="3:3">
      <c r="C1573" s="3"/>
    </row>
    <row r="1574" spans="3:3">
      <c r="C1574" s="3"/>
    </row>
    <row r="1575" spans="3:3">
      <c r="C1575" s="3"/>
    </row>
    <row r="1576" spans="3:3">
      <c r="C1576" s="3"/>
    </row>
    <row r="1577" spans="3:3">
      <c r="C1577" s="3"/>
    </row>
    <row r="1578" spans="3:3">
      <c r="C1578" s="3"/>
    </row>
    <row r="1579" spans="3:3">
      <c r="C1579" s="3"/>
    </row>
    <row r="1580" spans="3:3">
      <c r="C1580" s="3"/>
    </row>
    <row r="1581" spans="3:3">
      <c r="C1581" s="3"/>
    </row>
    <row r="1582" spans="3:3">
      <c r="C1582" s="3"/>
    </row>
    <row r="1583" spans="3:3">
      <c r="C1583" s="3"/>
    </row>
    <row r="1584" spans="3:3">
      <c r="C1584" s="3"/>
    </row>
    <row r="1585" spans="3:3">
      <c r="C1585" s="3"/>
    </row>
    <row r="1586" spans="3:3">
      <c r="C1586" s="3"/>
    </row>
    <row r="1587" spans="3:3">
      <c r="C1587" s="3"/>
    </row>
    <row r="1588" spans="3:3">
      <c r="C1588" s="3"/>
    </row>
    <row r="1589" spans="3:3">
      <c r="C1589" s="3"/>
    </row>
    <row r="1590" spans="3:3">
      <c r="C1590" s="3"/>
    </row>
    <row r="1591" spans="3:3">
      <c r="C1591" s="3"/>
    </row>
    <row r="1592" spans="3:3">
      <c r="C1592" s="3"/>
    </row>
    <row r="1593" spans="3:3">
      <c r="C1593" s="3"/>
    </row>
    <row r="1594" spans="3:3">
      <c r="C1594" s="3"/>
    </row>
    <row r="1595" spans="3:3">
      <c r="C1595" s="3"/>
    </row>
    <row r="1596" spans="3:3">
      <c r="C1596" s="3"/>
    </row>
    <row r="1597" spans="3:3">
      <c r="C1597" s="3"/>
    </row>
    <row r="1598" spans="3:3">
      <c r="C1598" s="3"/>
    </row>
    <row r="1599" spans="3:3">
      <c r="C1599" s="3"/>
    </row>
    <row r="1600" spans="3:3">
      <c r="C1600" s="3"/>
    </row>
    <row r="1601" spans="3:3">
      <c r="C1601" s="3"/>
    </row>
    <row r="1602" spans="3:3">
      <c r="C1602" s="3"/>
    </row>
    <row r="1603" spans="3:3">
      <c r="C1603" s="3"/>
    </row>
    <row r="1604" spans="3:3">
      <c r="C1604" s="3"/>
    </row>
    <row r="1605" spans="3:3">
      <c r="C1605" s="3"/>
    </row>
    <row r="1606" spans="3:3">
      <c r="C1606" s="3"/>
    </row>
    <row r="1607" spans="3:3">
      <c r="C1607" s="3"/>
    </row>
    <row r="1608" spans="3:3">
      <c r="C1608" s="3"/>
    </row>
    <row r="1609" spans="3:3">
      <c r="C1609" s="3"/>
    </row>
    <row r="1610" spans="3:3">
      <c r="C1610" s="3"/>
    </row>
    <row r="1611" spans="3:3">
      <c r="C1611" s="3"/>
    </row>
    <row r="1612" spans="3:3">
      <c r="C1612" s="3"/>
    </row>
    <row r="1613" spans="3:3">
      <c r="C1613" s="3"/>
    </row>
    <row r="1614" spans="3:3">
      <c r="C1614" s="3"/>
    </row>
    <row r="1615" spans="3:3">
      <c r="C1615" s="3"/>
    </row>
    <row r="1616" spans="3:3">
      <c r="C1616" s="3"/>
    </row>
    <row r="1617" spans="3:3">
      <c r="C1617" s="3"/>
    </row>
    <row r="1618" spans="3:3">
      <c r="C1618" s="3"/>
    </row>
    <row r="1619" spans="3:3">
      <c r="C1619" s="3"/>
    </row>
    <row r="1620" spans="3:3">
      <c r="C1620" s="3"/>
    </row>
    <row r="1621" spans="3:3">
      <c r="C1621" s="3"/>
    </row>
    <row r="1622" spans="3:3">
      <c r="C1622" s="3"/>
    </row>
    <row r="1623" spans="3:3">
      <c r="C1623" s="3"/>
    </row>
    <row r="1624" spans="3:3">
      <c r="C1624" s="3"/>
    </row>
    <row r="1625" spans="3:3">
      <c r="C1625" s="3"/>
    </row>
    <row r="1626" spans="3:3">
      <c r="C1626" s="3"/>
    </row>
    <row r="1627" spans="3:3">
      <c r="C1627" s="3"/>
    </row>
    <row r="1628" spans="3:3">
      <c r="C1628" s="3"/>
    </row>
    <row r="1629" spans="3:3">
      <c r="C1629" s="3"/>
    </row>
    <row r="1630" spans="3:3">
      <c r="C1630" s="3"/>
    </row>
    <row r="1631" spans="3:3">
      <c r="C1631" s="3"/>
    </row>
    <row r="1632" spans="3:3">
      <c r="C1632" s="3"/>
    </row>
    <row r="1633" spans="3:3">
      <c r="C1633" s="3"/>
    </row>
    <row r="1634" spans="3:3">
      <c r="C1634" s="3"/>
    </row>
    <row r="1635" spans="3:3">
      <c r="C1635" s="3"/>
    </row>
    <row r="1636" spans="3:3">
      <c r="C1636" s="3"/>
    </row>
    <row r="1637" spans="3:3">
      <c r="C1637" s="3"/>
    </row>
    <row r="1638" spans="3:3">
      <c r="C1638" s="3"/>
    </row>
    <row r="1639" spans="3:3">
      <c r="C1639" s="3"/>
    </row>
    <row r="1640" spans="3:3">
      <c r="C1640" s="3"/>
    </row>
    <row r="1641" spans="3:3">
      <c r="C1641" s="3"/>
    </row>
    <row r="1642" spans="3:3">
      <c r="C1642" s="3"/>
    </row>
    <row r="1643" spans="3:3">
      <c r="C1643" s="3"/>
    </row>
    <row r="1644" spans="3:3">
      <c r="C1644" s="3"/>
    </row>
    <row r="1645" spans="3:3">
      <c r="C1645" s="3"/>
    </row>
    <row r="1646" spans="3:3">
      <c r="C1646" s="3"/>
    </row>
    <row r="1647" spans="3:3">
      <c r="C1647" s="3"/>
    </row>
    <row r="1648" spans="3:3">
      <c r="C1648" s="3"/>
    </row>
    <row r="1649" spans="3:3">
      <c r="C1649" s="3"/>
    </row>
    <row r="1650" spans="3:3">
      <c r="C1650" s="3"/>
    </row>
    <row r="1651" spans="3:3">
      <c r="C1651" s="3"/>
    </row>
    <row r="1652" spans="3:3">
      <c r="C1652" s="3"/>
    </row>
    <row r="1653" spans="3:3">
      <c r="C1653" s="3"/>
    </row>
    <row r="1654" spans="3:3">
      <c r="C1654" s="3"/>
    </row>
    <row r="1655" spans="3:3">
      <c r="C1655" s="3"/>
    </row>
    <row r="1656" spans="3:3">
      <c r="C1656" s="3"/>
    </row>
    <row r="1657" spans="3:3">
      <c r="C1657" s="3"/>
    </row>
    <row r="1658" spans="3:3">
      <c r="C1658" s="3"/>
    </row>
    <row r="1659" spans="3:3">
      <c r="C1659" s="3"/>
    </row>
    <row r="1660" spans="3:3">
      <c r="C1660" s="3"/>
    </row>
    <row r="1661" spans="3:3">
      <c r="C1661" s="3"/>
    </row>
    <row r="1662" spans="3:3">
      <c r="C1662" s="3"/>
    </row>
    <row r="1663" spans="3:3">
      <c r="C1663" s="3"/>
    </row>
    <row r="1664" spans="3:3">
      <c r="C1664" s="3"/>
    </row>
    <row r="1665" spans="3:3">
      <c r="C1665" s="3"/>
    </row>
    <row r="1666" spans="3:3">
      <c r="C1666" s="3"/>
    </row>
    <row r="1667" spans="3:3">
      <c r="C1667" s="3"/>
    </row>
    <row r="1668" spans="3:3">
      <c r="C1668" s="3"/>
    </row>
    <row r="1669" spans="3:3">
      <c r="C1669" s="3"/>
    </row>
    <row r="1670" spans="3:3">
      <c r="C1670" s="3"/>
    </row>
    <row r="1671" spans="3:3">
      <c r="C1671" s="3"/>
    </row>
    <row r="1672" spans="3:3">
      <c r="C1672" s="3"/>
    </row>
    <row r="1673" spans="3:3">
      <c r="C1673" s="3"/>
    </row>
    <row r="1674" spans="3:3">
      <c r="C1674" s="3"/>
    </row>
    <row r="1675" spans="3:3">
      <c r="C1675" s="3"/>
    </row>
    <row r="1676" spans="3:3">
      <c r="C1676" s="3"/>
    </row>
    <row r="1677" spans="3:3">
      <c r="C1677" s="3"/>
    </row>
    <row r="1678" spans="3:3">
      <c r="C1678" s="3"/>
    </row>
    <row r="1679" spans="3:3">
      <c r="C1679" s="3"/>
    </row>
    <row r="1680" spans="3:3">
      <c r="C1680" s="3"/>
    </row>
    <row r="1681" spans="3:3">
      <c r="C1681" s="3"/>
    </row>
    <row r="1682" spans="3:3">
      <c r="C1682" s="3"/>
    </row>
    <row r="1683" spans="3:3">
      <c r="C1683" s="3"/>
    </row>
    <row r="1684" spans="3:3">
      <c r="C1684" s="3"/>
    </row>
    <row r="1685" spans="3:3">
      <c r="C1685" s="3"/>
    </row>
    <row r="1686" spans="3:3">
      <c r="C1686" s="3"/>
    </row>
    <row r="1687" spans="3:3">
      <c r="C1687" s="3"/>
    </row>
    <row r="1688" spans="3:3">
      <c r="C1688" s="3"/>
    </row>
    <row r="1689" spans="3:3">
      <c r="C1689" s="3"/>
    </row>
    <row r="1690" spans="3:3">
      <c r="C1690" s="3"/>
    </row>
    <row r="1691" spans="3:3">
      <c r="C1691" s="3"/>
    </row>
    <row r="1692" spans="3:3">
      <c r="C1692" s="3"/>
    </row>
    <row r="1693" spans="3:3">
      <c r="C1693" s="3"/>
    </row>
    <row r="1694" spans="3:3">
      <c r="C1694" s="3"/>
    </row>
    <row r="1695" spans="3:3">
      <c r="C1695" s="3"/>
    </row>
    <row r="1696" spans="3:3">
      <c r="C1696" s="3"/>
    </row>
    <row r="1697" spans="3:3">
      <c r="C1697" s="3"/>
    </row>
    <row r="1698" spans="3:3">
      <c r="C1698" s="3"/>
    </row>
    <row r="1699" spans="3:3">
      <c r="C1699" s="3"/>
    </row>
    <row r="1700" spans="3:3">
      <c r="C1700" s="3"/>
    </row>
    <row r="1701" spans="3:3">
      <c r="C1701" s="3"/>
    </row>
    <row r="1702" spans="3:3">
      <c r="C1702" s="3"/>
    </row>
    <row r="1703" spans="3:3">
      <c r="C1703" s="3"/>
    </row>
    <row r="1704" spans="3:3">
      <c r="C1704" s="3"/>
    </row>
    <row r="1705" spans="3:3">
      <c r="C1705" s="3"/>
    </row>
    <row r="1706" spans="3:3">
      <c r="C1706" s="3"/>
    </row>
    <row r="1707" spans="3:3">
      <c r="C1707" s="3"/>
    </row>
    <row r="1708" spans="3:3">
      <c r="C1708" s="3"/>
    </row>
    <row r="1709" spans="3:3">
      <c r="C1709" s="3"/>
    </row>
    <row r="1710" spans="3:3">
      <c r="C1710" s="3"/>
    </row>
    <row r="1711" spans="3:3">
      <c r="C1711" s="3"/>
    </row>
    <row r="1712" spans="3:3">
      <c r="C1712" s="3"/>
    </row>
    <row r="1713" spans="3:3">
      <c r="C1713" s="3"/>
    </row>
    <row r="1714" spans="3:3">
      <c r="C1714" s="3"/>
    </row>
    <row r="1715" spans="3:3">
      <c r="C1715" s="3"/>
    </row>
    <row r="1716" spans="3:3">
      <c r="C1716" s="3"/>
    </row>
    <row r="1717" spans="3:3">
      <c r="C1717" s="3"/>
    </row>
    <row r="1718" spans="3:3">
      <c r="C1718" s="3"/>
    </row>
    <row r="1719" spans="3:3">
      <c r="C1719" s="3"/>
    </row>
    <row r="1720" spans="3:3">
      <c r="C1720" s="3"/>
    </row>
    <row r="1721" spans="3:3">
      <c r="C1721" s="3"/>
    </row>
    <row r="1722" spans="3:3">
      <c r="C1722" s="3"/>
    </row>
    <row r="1723" spans="3:3">
      <c r="C1723" s="3"/>
    </row>
    <row r="1724" spans="3:3">
      <c r="C1724" s="3"/>
    </row>
    <row r="1725" spans="3:3">
      <c r="C1725" s="3"/>
    </row>
    <row r="1726" spans="3:3">
      <c r="C1726" s="3"/>
    </row>
    <row r="1727" spans="3:3">
      <c r="C1727" s="3"/>
    </row>
    <row r="1728" spans="3:3">
      <c r="C1728" s="3"/>
    </row>
    <row r="1729" spans="3:3">
      <c r="C1729" s="3"/>
    </row>
    <row r="1730" spans="3:3">
      <c r="C1730" s="3"/>
    </row>
    <row r="1731" spans="3:3">
      <c r="C1731" s="3"/>
    </row>
    <row r="1732" spans="3:3">
      <c r="C1732" s="3"/>
    </row>
    <row r="1733" spans="3:3">
      <c r="C1733" s="3"/>
    </row>
    <row r="1734" spans="3:3">
      <c r="C1734" s="3"/>
    </row>
    <row r="1735" spans="3:3">
      <c r="C1735" s="3"/>
    </row>
    <row r="1736" spans="3:3">
      <c r="C1736" s="3"/>
    </row>
    <row r="1737" spans="3:3">
      <c r="C1737" s="3"/>
    </row>
    <row r="1738" spans="3:3">
      <c r="C1738" s="3"/>
    </row>
    <row r="1739" spans="3:3">
      <c r="C1739" s="3"/>
    </row>
    <row r="1740" spans="3:3">
      <c r="C1740" s="3"/>
    </row>
    <row r="1741" spans="3:3">
      <c r="C1741" s="3"/>
    </row>
    <row r="1742" spans="3:3">
      <c r="C1742" s="3"/>
    </row>
    <row r="1743" spans="3:3">
      <c r="C1743" s="3"/>
    </row>
    <row r="1744" spans="3:3">
      <c r="C1744" s="3"/>
    </row>
    <row r="1745" spans="3:3">
      <c r="C1745" s="3"/>
    </row>
    <row r="1746" spans="3:3">
      <c r="C1746" s="3"/>
    </row>
    <row r="1747" spans="3:3">
      <c r="C1747" s="3"/>
    </row>
    <row r="1748" spans="3:3">
      <c r="C1748" s="3"/>
    </row>
    <row r="1749" spans="3:3">
      <c r="C1749" s="3"/>
    </row>
    <row r="1750" spans="3:3">
      <c r="C1750" s="3"/>
    </row>
    <row r="1751" spans="3:3">
      <c r="C1751" s="3"/>
    </row>
    <row r="1752" spans="3:3">
      <c r="C1752" s="3"/>
    </row>
    <row r="1753" spans="3:3">
      <c r="C1753" s="3"/>
    </row>
    <row r="1754" spans="3:3">
      <c r="C1754" s="3"/>
    </row>
    <row r="1755" spans="3:3">
      <c r="C1755" s="3"/>
    </row>
    <row r="1756" spans="3:3">
      <c r="C1756" s="3"/>
    </row>
    <row r="1757" spans="3:3">
      <c r="C1757" s="3"/>
    </row>
    <row r="1758" spans="3:3">
      <c r="C1758" s="3"/>
    </row>
    <row r="1759" spans="3:3">
      <c r="C1759" s="3"/>
    </row>
    <row r="1760" spans="3:3">
      <c r="C1760" s="3"/>
    </row>
    <row r="1761" spans="3:3">
      <c r="C1761" s="3"/>
    </row>
    <row r="1762" spans="3:3">
      <c r="C1762" s="3"/>
    </row>
    <row r="1763" spans="3:3">
      <c r="C1763" s="3"/>
    </row>
    <row r="1764" spans="3:3">
      <c r="C1764" s="3"/>
    </row>
    <row r="1765" spans="3:3">
      <c r="C1765" s="3"/>
    </row>
    <row r="1766" spans="3:3">
      <c r="C1766" s="3"/>
    </row>
    <row r="1767" spans="3:3">
      <c r="C1767" s="3"/>
    </row>
    <row r="1768" spans="3:3">
      <c r="C1768" s="3"/>
    </row>
    <row r="1769" spans="3:3">
      <c r="C1769" s="3"/>
    </row>
    <row r="1770" spans="3:3">
      <c r="C1770" s="3"/>
    </row>
    <row r="1771" spans="3:3">
      <c r="C1771" s="3"/>
    </row>
    <row r="1772" spans="3:3">
      <c r="C1772" s="3"/>
    </row>
    <row r="1773" spans="3:3">
      <c r="C1773" s="3"/>
    </row>
    <row r="1774" spans="3:3">
      <c r="C1774" s="3"/>
    </row>
    <row r="1775" spans="3:3">
      <c r="C1775" s="3"/>
    </row>
    <row r="1776" spans="3:3">
      <c r="C1776" s="3"/>
    </row>
    <row r="1777" spans="3:3">
      <c r="C1777" s="3"/>
    </row>
    <row r="1778" spans="3:3">
      <c r="C1778" s="3"/>
    </row>
    <row r="1779" spans="3:3">
      <c r="C1779" s="3"/>
    </row>
    <row r="1780" spans="3:3">
      <c r="C1780" s="3"/>
    </row>
    <row r="1781" spans="3:3">
      <c r="C1781" s="3"/>
    </row>
    <row r="1782" spans="3:3">
      <c r="C1782" s="3"/>
    </row>
    <row r="1783" spans="3:3">
      <c r="C1783" s="3"/>
    </row>
    <row r="1784" spans="3:3">
      <c r="C1784" s="3"/>
    </row>
    <row r="1785" spans="3:3">
      <c r="C1785" s="3"/>
    </row>
    <row r="1786" spans="3:3">
      <c r="C1786" s="3"/>
    </row>
    <row r="1787" spans="3:3">
      <c r="C1787" s="3"/>
    </row>
    <row r="1788" spans="3:3">
      <c r="C1788" s="3"/>
    </row>
    <row r="1789" spans="3:3">
      <c r="C1789" s="3"/>
    </row>
    <row r="1790" spans="3:3">
      <c r="C1790" s="3"/>
    </row>
    <row r="1791" spans="3:3">
      <c r="C1791" s="3"/>
    </row>
    <row r="1792" spans="3:3">
      <c r="C1792" s="3"/>
    </row>
    <row r="1793" spans="3:3">
      <c r="C1793" s="3"/>
    </row>
    <row r="1794" spans="3:3">
      <c r="C1794" s="3"/>
    </row>
    <row r="1795" spans="3:3">
      <c r="C1795" s="3"/>
    </row>
    <row r="1796" spans="3:3">
      <c r="C1796" s="3"/>
    </row>
    <row r="1797" spans="3:3">
      <c r="C1797" s="3"/>
    </row>
    <row r="1798" spans="3:3">
      <c r="C1798" s="3"/>
    </row>
    <row r="1799" spans="3:3">
      <c r="C1799" s="3"/>
    </row>
    <row r="1800" spans="3:3">
      <c r="C1800" s="3"/>
    </row>
    <row r="1801" spans="3:3">
      <c r="C1801" s="3"/>
    </row>
    <row r="1802" spans="3:3">
      <c r="C1802" s="3"/>
    </row>
    <row r="1803" spans="3:3">
      <c r="C1803" s="3"/>
    </row>
    <row r="1804" spans="3:3">
      <c r="C1804" s="3"/>
    </row>
    <row r="1805" spans="3:3">
      <c r="C1805" s="3"/>
    </row>
    <row r="1806" spans="3:3">
      <c r="C1806" s="3"/>
    </row>
    <row r="1807" spans="3:3">
      <c r="C1807" s="3"/>
    </row>
    <row r="1808" spans="3:3">
      <c r="C1808" s="3"/>
    </row>
    <row r="1809" spans="3:3">
      <c r="C1809" s="3"/>
    </row>
    <row r="1810" spans="3:3">
      <c r="C1810" s="3"/>
    </row>
    <row r="1811" spans="3:3">
      <c r="C1811" s="3"/>
    </row>
    <row r="1812" spans="3:3">
      <c r="C1812" s="3"/>
    </row>
    <row r="1813" spans="3:3">
      <c r="C1813" s="3"/>
    </row>
    <row r="1814" spans="3:3">
      <c r="C1814" s="3"/>
    </row>
    <row r="1815" spans="3:3">
      <c r="C1815" s="3"/>
    </row>
    <row r="1816" spans="3:3">
      <c r="C1816" s="3"/>
    </row>
    <row r="1817" spans="3:3">
      <c r="C1817" s="3"/>
    </row>
    <row r="1818" spans="3:3">
      <c r="C1818" s="3"/>
    </row>
    <row r="1819" spans="3:3">
      <c r="C1819" s="3"/>
    </row>
    <row r="1820" spans="3:3">
      <c r="C1820" s="3"/>
    </row>
    <row r="1821" spans="3:3">
      <c r="C1821" s="3"/>
    </row>
    <row r="1822" spans="3:3">
      <c r="C1822" s="3"/>
    </row>
    <row r="1823" spans="3:3">
      <c r="C1823" s="3"/>
    </row>
    <row r="1824" spans="3:3">
      <c r="C1824" s="3"/>
    </row>
    <row r="1825" spans="3:3">
      <c r="C1825" s="3"/>
    </row>
    <row r="1826" spans="3:3">
      <c r="C1826" s="3"/>
    </row>
    <row r="1827" spans="3:3">
      <c r="C1827" s="3"/>
    </row>
    <row r="1828" spans="3:3">
      <c r="C1828" s="3"/>
    </row>
    <row r="1829" spans="3:3">
      <c r="C1829" s="3"/>
    </row>
    <row r="1830" spans="3:3">
      <c r="C1830" s="3"/>
    </row>
    <row r="1831" spans="3:3">
      <c r="C1831" s="3"/>
    </row>
    <row r="1832" spans="3:3">
      <c r="C1832" s="3"/>
    </row>
    <row r="1833" spans="3:3">
      <c r="C1833" s="3"/>
    </row>
    <row r="1834" spans="3:3">
      <c r="C1834" s="3"/>
    </row>
    <row r="1835" spans="3:3">
      <c r="C1835" s="3"/>
    </row>
    <row r="1836" spans="3:3">
      <c r="C1836" s="3"/>
    </row>
    <row r="1837" spans="3:3">
      <c r="C1837" s="3"/>
    </row>
    <row r="1838" spans="3:3">
      <c r="C1838" s="3"/>
    </row>
    <row r="1839" spans="3:3">
      <c r="C1839" s="3"/>
    </row>
    <row r="1840" spans="3:3">
      <c r="C1840" s="3"/>
    </row>
    <row r="1841" spans="3:3">
      <c r="C1841" s="3"/>
    </row>
    <row r="1842" spans="3:3">
      <c r="C1842" s="3"/>
    </row>
    <row r="1843" spans="3:3">
      <c r="C1843" s="3"/>
    </row>
    <row r="1844" spans="3:3">
      <c r="C1844" s="3"/>
    </row>
    <row r="1845" spans="3:3">
      <c r="C1845" s="3"/>
    </row>
    <row r="1846" spans="3:3">
      <c r="C1846" s="3"/>
    </row>
    <row r="1847" spans="3:3">
      <c r="C1847" s="3"/>
    </row>
    <row r="1848" spans="3:3">
      <c r="C1848" s="3"/>
    </row>
    <row r="1849" spans="3:3">
      <c r="C1849" s="3"/>
    </row>
    <row r="1850" spans="3:3">
      <c r="C1850" s="3"/>
    </row>
    <row r="1851" spans="3:3">
      <c r="C1851" s="3"/>
    </row>
    <row r="1852" spans="3:3">
      <c r="C1852" s="3"/>
    </row>
    <row r="1853" spans="3:3">
      <c r="C1853" s="3"/>
    </row>
    <row r="1854" spans="3:3">
      <c r="C1854" s="3"/>
    </row>
    <row r="1855" spans="3:3">
      <c r="C1855" s="3"/>
    </row>
    <row r="1856" spans="3:3">
      <c r="C1856" s="3"/>
    </row>
    <row r="1857" spans="3:3">
      <c r="C1857" s="3"/>
    </row>
    <row r="1858" spans="3:3">
      <c r="C1858" s="3"/>
    </row>
    <row r="1859" spans="3:3">
      <c r="C1859" s="3"/>
    </row>
    <row r="1860" spans="3:3">
      <c r="C1860" s="3"/>
    </row>
    <row r="1861" spans="3:3">
      <c r="C1861" s="3"/>
    </row>
    <row r="1862" spans="3:3">
      <c r="C1862" s="3"/>
    </row>
    <row r="1863" spans="3:3">
      <c r="C1863" s="3"/>
    </row>
    <row r="1864" spans="3:3">
      <c r="C1864" s="3"/>
    </row>
    <row r="1865" spans="3:3">
      <c r="C1865" s="3"/>
    </row>
    <row r="1866" spans="3:3">
      <c r="C1866" s="3"/>
    </row>
    <row r="1867" spans="3:3">
      <c r="C1867" s="3"/>
    </row>
    <row r="1868" spans="3:3">
      <c r="C1868" s="3"/>
    </row>
    <row r="1869" spans="3:3">
      <c r="C1869" s="3"/>
    </row>
    <row r="1870" spans="3:3">
      <c r="C1870" s="3"/>
    </row>
    <row r="1871" spans="3:3">
      <c r="C1871" s="3"/>
    </row>
    <row r="1872" spans="3:3">
      <c r="C1872" s="3"/>
    </row>
    <row r="1873" spans="3:3">
      <c r="C1873" s="3"/>
    </row>
    <row r="1874" spans="3:3">
      <c r="C1874" s="3"/>
    </row>
    <row r="1875" spans="3:3">
      <c r="C1875" s="3"/>
    </row>
    <row r="1876" spans="3:3">
      <c r="C1876" s="3"/>
    </row>
    <row r="1877" spans="3:3">
      <c r="C1877" s="3"/>
    </row>
    <row r="1878" spans="3:3">
      <c r="C1878" s="3"/>
    </row>
    <row r="1879" spans="3:3">
      <c r="C1879" s="3"/>
    </row>
    <row r="1880" spans="3:3">
      <c r="C1880" s="3"/>
    </row>
    <row r="1881" spans="3:3">
      <c r="C1881" s="3"/>
    </row>
    <row r="1882" spans="3:3">
      <c r="C1882" s="3"/>
    </row>
    <row r="1883" spans="3:3">
      <c r="C1883" s="3"/>
    </row>
    <row r="1884" spans="3:3">
      <c r="C1884" s="3"/>
    </row>
    <row r="1885" spans="3:3">
      <c r="C1885" s="3"/>
    </row>
    <row r="1886" spans="3:3">
      <c r="C1886" s="3"/>
    </row>
    <row r="1887" spans="3:3">
      <c r="C1887" s="3"/>
    </row>
    <row r="1888" spans="3:3">
      <c r="C1888" s="3"/>
    </row>
    <row r="1889" spans="3:3">
      <c r="C1889" s="3"/>
    </row>
    <row r="1890" spans="3:3">
      <c r="C1890" s="3"/>
    </row>
    <row r="1891" spans="3:3">
      <c r="C1891" s="3"/>
    </row>
    <row r="1892" spans="3:3">
      <c r="C1892" s="3"/>
    </row>
    <row r="1893" spans="3:3">
      <c r="C1893" s="3"/>
    </row>
    <row r="1894" spans="3:3">
      <c r="C1894" s="3"/>
    </row>
    <row r="1895" spans="3:3">
      <c r="C1895" s="3"/>
    </row>
    <row r="1896" spans="3:3">
      <c r="C1896" s="3"/>
    </row>
    <row r="1897" spans="3:3">
      <c r="C1897" s="3"/>
    </row>
    <row r="1898" spans="3:3">
      <c r="C1898" s="3"/>
    </row>
    <row r="1899" spans="3:3">
      <c r="C1899" s="3"/>
    </row>
    <row r="1900" spans="3:3">
      <c r="C1900" s="3"/>
    </row>
    <row r="1901" spans="3:3">
      <c r="C1901" s="3"/>
    </row>
    <row r="1902" spans="3:3">
      <c r="C1902" s="3"/>
    </row>
    <row r="1903" spans="3:3">
      <c r="C1903" s="3"/>
    </row>
    <row r="1904" spans="3:3">
      <c r="C1904" s="3"/>
    </row>
    <row r="1905" spans="3:3">
      <c r="C1905" s="3"/>
    </row>
    <row r="1906" spans="3:3">
      <c r="C1906" s="3"/>
    </row>
    <row r="1907" spans="3:3">
      <c r="C1907" s="3"/>
    </row>
    <row r="1908" spans="3:3">
      <c r="C1908" s="3"/>
    </row>
    <row r="1909" spans="3:3">
      <c r="C1909" s="3"/>
    </row>
    <row r="1910" spans="3:3">
      <c r="C1910" s="3"/>
    </row>
    <row r="1911" spans="3:3">
      <c r="C1911" s="3"/>
    </row>
    <row r="1912" spans="3:3">
      <c r="C1912" s="3"/>
    </row>
    <row r="1913" spans="3:3">
      <c r="C1913" s="3"/>
    </row>
    <row r="1914" spans="3:3">
      <c r="C1914" s="3"/>
    </row>
    <row r="1915" spans="3:3">
      <c r="C1915" s="3"/>
    </row>
    <row r="1916" spans="3:3">
      <c r="C1916" s="3"/>
    </row>
    <row r="1917" spans="3:3">
      <c r="C1917" s="3"/>
    </row>
    <row r="1918" spans="3:3">
      <c r="C1918" s="3"/>
    </row>
    <row r="1919" spans="3:3">
      <c r="C1919" s="3"/>
    </row>
    <row r="1920" spans="3:3">
      <c r="C1920" s="3"/>
    </row>
    <row r="1921" spans="3:3">
      <c r="C1921" s="3"/>
    </row>
    <row r="1922" spans="3:3">
      <c r="C1922" s="3"/>
    </row>
    <row r="1923" spans="3:3">
      <c r="C1923" s="3"/>
    </row>
    <row r="1924" spans="3:3">
      <c r="C1924" s="3"/>
    </row>
    <row r="1925" spans="3:3">
      <c r="C1925" s="3"/>
    </row>
    <row r="1926" spans="3:3">
      <c r="C1926" s="3"/>
    </row>
    <row r="1927" spans="3:3">
      <c r="C1927" s="3"/>
    </row>
    <row r="1928" spans="3:3">
      <c r="C1928" s="3"/>
    </row>
    <row r="1929" spans="3:3">
      <c r="C1929" s="3"/>
    </row>
    <row r="1930" spans="3:3">
      <c r="C1930" s="3"/>
    </row>
    <row r="1931" spans="3:3">
      <c r="C1931" s="3"/>
    </row>
    <row r="1932" spans="3:3">
      <c r="C1932" s="3"/>
    </row>
    <row r="1933" spans="3:3">
      <c r="C1933" s="3"/>
    </row>
    <row r="1934" spans="3:3">
      <c r="C1934" s="3"/>
    </row>
    <row r="1935" spans="3:3">
      <c r="C1935" s="3"/>
    </row>
    <row r="1936" spans="3:3">
      <c r="C1936" s="3"/>
    </row>
    <row r="1937" spans="3:3">
      <c r="C1937" s="3"/>
    </row>
    <row r="1938" spans="3:3">
      <c r="C1938" s="3"/>
    </row>
    <row r="1939" spans="3:3">
      <c r="C1939" s="3"/>
    </row>
    <row r="1940" spans="3:3">
      <c r="C1940" s="3"/>
    </row>
    <row r="1941" spans="3:3">
      <c r="C1941" s="3"/>
    </row>
    <row r="1942" spans="3:3">
      <c r="C1942" s="3"/>
    </row>
    <row r="1943" spans="3:3">
      <c r="C1943" s="3"/>
    </row>
    <row r="1944" spans="3:3">
      <c r="C1944" s="3"/>
    </row>
    <row r="1945" spans="3:3">
      <c r="C1945" s="3"/>
    </row>
    <row r="1946" spans="3:3">
      <c r="C1946" s="3"/>
    </row>
    <row r="1947" spans="3:3">
      <c r="C1947" s="3"/>
    </row>
    <row r="1948" spans="3:3">
      <c r="C1948" s="3"/>
    </row>
    <row r="1949" spans="3:3">
      <c r="C1949" s="3"/>
    </row>
    <row r="1950" spans="3:3">
      <c r="C1950" s="3"/>
    </row>
    <row r="1951" spans="3:3">
      <c r="C1951" s="3"/>
    </row>
    <row r="1952" spans="3:3">
      <c r="C1952" s="3"/>
    </row>
    <row r="1953" spans="3:3">
      <c r="C1953" s="3"/>
    </row>
    <row r="1954" spans="3:3">
      <c r="C1954" s="3"/>
    </row>
    <row r="1955" spans="3:3">
      <c r="C1955" s="3"/>
    </row>
    <row r="1956" spans="3:3">
      <c r="C1956" s="3"/>
    </row>
    <row r="1957" spans="3:3">
      <c r="C1957" s="3"/>
    </row>
    <row r="1958" spans="3:3">
      <c r="C1958" s="3"/>
    </row>
    <row r="1959" spans="3:3">
      <c r="C1959" s="3"/>
    </row>
    <row r="1960" spans="3:3">
      <c r="C1960" s="3"/>
    </row>
    <row r="1961" spans="3:3">
      <c r="C1961" s="3"/>
    </row>
    <row r="1962" spans="3:3">
      <c r="C1962" s="3"/>
    </row>
    <row r="1963" spans="3:3">
      <c r="C1963" s="3"/>
    </row>
    <row r="1964" spans="3:3">
      <c r="C1964" s="3"/>
    </row>
    <row r="1965" spans="3:3">
      <c r="C1965" s="3"/>
    </row>
    <row r="1966" spans="3:3">
      <c r="C1966" s="3"/>
    </row>
    <row r="1967" spans="3:3">
      <c r="C1967" s="3"/>
    </row>
    <row r="1968" spans="3:3">
      <c r="C1968" s="3"/>
    </row>
    <row r="1969" spans="3:3">
      <c r="C1969" s="3"/>
    </row>
    <row r="1970" spans="3:3">
      <c r="C1970" s="3"/>
    </row>
    <row r="1971" spans="3:3">
      <c r="C1971" s="3"/>
    </row>
    <row r="1972" spans="3:3">
      <c r="C1972" s="3"/>
    </row>
    <row r="1973" spans="3:3">
      <c r="C1973" s="3"/>
    </row>
    <row r="1974" spans="3:3">
      <c r="C1974" s="3"/>
    </row>
    <row r="1975" spans="3:3">
      <c r="C1975" s="3"/>
    </row>
    <row r="1976" spans="3:3">
      <c r="C1976" s="3"/>
    </row>
    <row r="1977" spans="3:3">
      <c r="C1977" s="3"/>
    </row>
    <row r="1978" spans="3:3">
      <c r="C1978" s="3"/>
    </row>
    <row r="1979" spans="3:3">
      <c r="C1979" s="3"/>
    </row>
    <row r="1980" spans="3:3">
      <c r="C1980" s="3"/>
    </row>
    <row r="1981" spans="3:3">
      <c r="C1981" s="3"/>
    </row>
    <row r="1982" spans="3:3">
      <c r="C1982" s="3"/>
    </row>
    <row r="1983" spans="3:3">
      <c r="C1983" s="3"/>
    </row>
    <row r="1984" spans="3:3">
      <c r="C1984" s="3"/>
    </row>
    <row r="1985" spans="3:3">
      <c r="C1985" s="3"/>
    </row>
    <row r="1986" spans="3:3">
      <c r="C1986" s="3"/>
    </row>
    <row r="1987" spans="3:3">
      <c r="C1987" s="3"/>
    </row>
    <row r="1988" spans="3:3">
      <c r="C1988" s="3"/>
    </row>
    <row r="1989" spans="3:3">
      <c r="C1989" s="3"/>
    </row>
    <row r="1990" spans="3:3">
      <c r="C1990" s="3"/>
    </row>
    <row r="1991" spans="3:3">
      <c r="C1991" s="3"/>
    </row>
    <row r="1992" spans="3:3">
      <c r="C1992" s="3"/>
    </row>
    <row r="1993" spans="3:3">
      <c r="C1993" s="3"/>
    </row>
    <row r="1994" spans="3:3">
      <c r="C1994" s="3"/>
    </row>
    <row r="1995" spans="3:3">
      <c r="C1995" s="3"/>
    </row>
    <row r="1996" spans="3:3">
      <c r="C1996" s="3"/>
    </row>
    <row r="1997" spans="3:3">
      <c r="C1997" s="3"/>
    </row>
    <row r="1998" spans="3:3">
      <c r="C1998" s="3"/>
    </row>
    <row r="1999" spans="3:3">
      <c r="C1999" s="3"/>
    </row>
    <row r="2000" spans="3:3">
      <c r="C2000" s="3"/>
    </row>
    <row r="2001" spans="3:3">
      <c r="C2001" s="3"/>
    </row>
    <row r="2002" spans="3:3">
      <c r="C2002" s="3"/>
    </row>
    <row r="2003" spans="3:3">
      <c r="C2003" s="3"/>
    </row>
    <row r="2004" spans="3:3">
      <c r="C2004" s="3"/>
    </row>
    <row r="2005" spans="3:3">
      <c r="C2005" s="3"/>
    </row>
    <row r="2006" spans="3:3">
      <c r="C2006" s="3"/>
    </row>
    <row r="2007" spans="3:3">
      <c r="C2007" s="3"/>
    </row>
    <row r="2008" spans="3:3">
      <c r="C2008" s="3"/>
    </row>
    <row r="2009" spans="3:3">
      <c r="C2009" s="3"/>
    </row>
    <row r="2010" spans="3:3">
      <c r="C2010" s="3"/>
    </row>
    <row r="2011" spans="3:3">
      <c r="C2011" s="3"/>
    </row>
    <row r="2012" spans="3:3">
      <c r="C2012" s="3"/>
    </row>
    <row r="2013" spans="3:3">
      <c r="C2013" s="3"/>
    </row>
    <row r="2014" spans="3:3">
      <c r="C2014" s="3"/>
    </row>
    <row r="2015" spans="3:3">
      <c r="C2015" s="3"/>
    </row>
    <row r="2016" spans="3:3">
      <c r="C2016" s="3"/>
    </row>
    <row r="2017" spans="3:3">
      <c r="C2017" s="3"/>
    </row>
    <row r="2018" spans="3:3">
      <c r="C2018" s="3"/>
    </row>
    <row r="2019" spans="3:3">
      <c r="C2019" s="3"/>
    </row>
    <row r="2020" spans="3:3">
      <c r="C2020" s="3"/>
    </row>
    <row r="2021" spans="3:3">
      <c r="C2021" s="3"/>
    </row>
    <row r="2022" spans="3:3">
      <c r="C2022" s="3"/>
    </row>
    <row r="2023" spans="3:3">
      <c r="C2023" s="3"/>
    </row>
    <row r="2024" spans="3:3">
      <c r="C2024" s="3"/>
    </row>
    <row r="2025" spans="3:3">
      <c r="C2025" s="3"/>
    </row>
    <row r="2026" spans="3:3">
      <c r="C2026" s="3"/>
    </row>
    <row r="2027" spans="3:3">
      <c r="C2027" s="3"/>
    </row>
    <row r="2028" spans="3:3">
      <c r="C2028" s="3"/>
    </row>
    <row r="2029" spans="3:3">
      <c r="C2029" s="3"/>
    </row>
    <row r="2030" spans="3:3">
      <c r="C2030" s="3"/>
    </row>
    <row r="2031" spans="3:3">
      <c r="C2031" s="3"/>
    </row>
    <row r="2032" spans="3:3">
      <c r="C2032" s="3"/>
    </row>
    <row r="2033" spans="3:3">
      <c r="C2033" s="3"/>
    </row>
    <row r="2034" spans="3:3">
      <c r="C2034" s="3"/>
    </row>
    <row r="2035" spans="3:3">
      <c r="C2035" s="3"/>
    </row>
    <row r="2036" spans="3:3">
      <c r="C2036" s="3"/>
    </row>
    <row r="2037" spans="3:3">
      <c r="C2037" s="3"/>
    </row>
    <row r="2038" spans="3:3">
      <c r="C2038" s="3"/>
    </row>
    <row r="2039" spans="3:3">
      <c r="C2039" s="3"/>
    </row>
    <row r="2040" spans="3:3">
      <c r="C2040" s="3"/>
    </row>
    <row r="2041" spans="3:3">
      <c r="C2041" s="3"/>
    </row>
    <row r="2042" spans="3:3">
      <c r="C2042" s="3"/>
    </row>
    <row r="2043" spans="3:3">
      <c r="C2043" s="3"/>
    </row>
    <row r="2044" spans="3:3">
      <c r="C2044" s="3"/>
    </row>
    <row r="2045" spans="3:3">
      <c r="C2045" s="3"/>
    </row>
    <row r="2046" spans="3:3">
      <c r="C2046" s="3"/>
    </row>
    <row r="2047" spans="3:3">
      <c r="C2047" s="3"/>
    </row>
    <row r="2048" spans="3:3">
      <c r="C2048" s="3"/>
    </row>
    <row r="2049" spans="3:3">
      <c r="C2049" s="3"/>
    </row>
    <row r="2050" spans="3:3">
      <c r="C2050" s="3"/>
    </row>
    <row r="2051" spans="3:3">
      <c r="C2051" s="3"/>
    </row>
    <row r="2052" spans="3:3">
      <c r="C2052" s="3"/>
    </row>
    <row r="2053" spans="3:3">
      <c r="C2053" s="3"/>
    </row>
    <row r="2054" spans="3:3">
      <c r="C2054" s="3"/>
    </row>
    <row r="2055" spans="3:3">
      <c r="C2055" s="3"/>
    </row>
    <row r="2056" spans="3:3">
      <c r="C2056" s="3"/>
    </row>
    <row r="2057" spans="3:3">
      <c r="C2057" s="3"/>
    </row>
    <row r="2058" spans="3:3">
      <c r="C2058" s="3"/>
    </row>
    <row r="2059" spans="3:3">
      <c r="C2059" s="3"/>
    </row>
    <row r="2060" spans="3:3">
      <c r="C2060" s="3"/>
    </row>
    <row r="2061" spans="3:3">
      <c r="C2061" s="3"/>
    </row>
    <row r="2062" spans="3:3">
      <c r="C2062" s="3"/>
    </row>
    <row r="2063" spans="3:3">
      <c r="C2063" s="3"/>
    </row>
    <row r="2064" spans="3:3">
      <c r="C2064" s="3"/>
    </row>
    <row r="2065" spans="3:3">
      <c r="C2065" s="3"/>
    </row>
    <row r="2066" spans="3:3">
      <c r="C2066" s="3"/>
    </row>
    <row r="2067" spans="3:3">
      <c r="C2067" s="3"/>
    </row>
    <row r="2068" spans="3:3">
      <c r="C2068" s="3"/>
    </row>
    <row r="2069" spans="3:3">
      <c r="C2069" s="3"/>
    </row>
    <row r="2070" spans="3:3">
      <c r="C2070" s="3"/>
    </row>
    <row r="2071" spans="3:3">
      <c r="C2071" s="3"/>
    </row>
    <row r="2072" spans="3:3">
      <c r="C2072" s="3"/>
    </row>
    <row r="2073" spans="3:3">
      <c r="C2073" s="3"/>
    </row>
    <row r="2074" spans="3:3">
      <c r="C2074" s="3"/>
    </row>
    <row r="2075" spans="3:3">
      <c r="C2075" s="3"/>
    </row>
    <row r="2076" spans="3:3">
      <c r="C2076" s="3"/>
    </row>
    <row r="2077" spans="3:3">
      <c r="C2077" s="3"/>
    </row>
    <row r="2078" spans="3:3">
      <c r="C2078" s="3"/>
    </row>
    <row r="2079" spans="3:3">
      <c r="C2079" s="3"/>
    </row>
    <row r="2080" spans="3:3">
      <c r="C2080" s="3"/>
    </row>
    <row r="2081" spans="3:3">
      <c r="C2081" s="3"/>
    </row>
    <row r="2082" spans="3:3">
      <c r="C2082" s="3"/>
    </row>
    <row r="2083" spans="3:3">
      <c r="C2083" s="3"/>
    </row>
    <row r="2084" spans="3:3">
      <c r="C2084" s="3"/>
    </row>
    <row r="2085" spans="3:3">
      <c r="C2085" s="3"/>
    </row>
    <row r="2086" spans="3:3">
      <c r="C2086" s="3"/>
    </row>
    <row r="2087" spans="3:3">
      <c r="C2087" s="3"/>
    </row>
    <row r="2088" spans="3:3">
      <c r="C2088" s="3"/>
    </row>
    <row r="2089" spans="3:3">
      <c r="C2089" s="3"/>
    </row>
    <row r="2090" spans="3:3">
      <c r="C2090" s="3"/>
    </row>
    <row r="2091" spans="3:3">
      <c r="C2091" s="3"/>
    </row>
    <row r="2092" spans="3:3">
      <c r="C2092" s="3"/>
    </row>
    <row r="2093" spans="3:3">
      <c r="C2093" s="3"/>
    </row>
    <row r="2094" spans="3:3">
      <c r="C2094" s="3"/>
    </row>
    <row r="2095" spans="3:3">
      <c r="C2095" s="3"/>
    </row>
    <row r="2096" spans="3:3">
      <c r="C2096" s="3"/>
    </row>
    <row r="2097" spans="3:3">
      <c r="C2097" s="3"/>
    </row>
    <row r="2098" spans="3:3">
      <c r="C2098" s="3"/>
    </row>
    <row r="2099" spans="3:3">
      <c r="C2099" s="3"/>
    </row>
    <row r="2100" spans="3:3">
      <c r="C2100" s="3"/>
    </row>
    <row r="2101" spans="3:3">
      <c r="C2101" s="3"/>
    </row>
    <row r="2102" spans="3:3">
      <c r="C2102" s="3"/>
    </row>
    <row r="2103" spans="3:3">
      <c r="C2103" s="3"/>
    </row>
    <row r="2104" spans="3:3">
      <c r="C2104" s="3"/>
    </row>
    <row r="2105" spans="3:3">
      <c r="C2105" s="3"/>
    </row>
    <row r="2106" spans="3:3">
      <c r="C2106" s="3"/>
    </row>
    <row r="2107" spans="3:3">
      <c r="C2107" s="3"/>
    </row>
    <row r="2108" spans="3:3">
      <c r="C2108" s="3"/>
    </row>
    <row r="2109" spans="3:3">
      <c r="C2109" s="3"/>
    </row>
    <row r="2110" spans="3:3">
      <c r="C2110" s="3"/>
    </row>
    <row r="2111" spans="3:3">
      <c r="C2111" s="3"/>
    </row>
    <row r="2112" spans="3:3">
      <c r="C2112" s="3"/>
    </row>
    <row r="2113" spans="3:3">
      <c r="C2113" s="3"/>
    </row>
    <row r="2114" spans="3:3">
      <c r="C2114" s="3"/>
    </row>
    <row r="2115" spans="3:3">
      <c r="C2115" s="3"/>
    </row>
    <row r="2116" spans="3:3">
      <c r="C2116" s="3"/>
    </row>
    <row r="2117" spans="3:3">
      <c r="C2117" s="3"/>
    </row>
    <row r="2118" spans="3:3">
      <c r="C2118" s="3"/>
    </row>
    <row r="2119" spans="3:3">
      <c r="C2119" s="3"/>
    </row>
    <row r="2120" spans="3:3">
      <c r="C2120" s="3"/>
    </row>
    <row r="2121" spans="3:3">
      <c r="C2121" s="3"/>
    </row>
    <row r="2122" spans="3:3">
      <c r="C2122" s="3"/>
    </row>
    <row r="2123" spans="3:3">
      <c r="C2123" s="3"/>
    </row>
    <row r="2124" spans="3:3">
      <c r="C2124" s="3"/>
    </row>
    <row r="2125" spans="3:3">
      <c r="C2125" s="3"/>
    </row>
    <row r="2126" spans="3:3">
      <c r="C2126" s="3"/>
    </row>
    <row r="2127" spans="3:3">
      <c r="C2127" s="3"/>
    </row>
    <row r="2128" spans="3:3">
      <c r="C2128" s="3"/>
    </row>
    <row r="2129" spans="3:3">
      <c r="C2129" s="3"/>
    </row>
    <row r="2130" spans="3:3">
      <c r="C2130" s="3"/>
    </row>
    <row r="2131" spans="3:3">
      <c r="C2131" s="3"/>
    </row>
    <row r="2132" spans="3:3">
      <c r="C2132" s="3"/>
    </row>
    <row r="2133" spans="3:3">
      <c r="C2133" s="3"/>
    </row>
    <row r="2134" spans="3:3">
      <c r="C2134" s="3"/>
    </row>
    <row r="2135" spans="3:3">
      <c r="C2135" s="3"/>
    </row>
    <row r="2136" spans="3:3">
      <c r="C2136" s="3"/>
    </row>
    <row r="2137" spans="3:3">
      <c r="C2137" s="3"/>
    </row>
    <row r="2138" spans="3:3">
      <c r="C2138" s="3"/>
    </row>
    <row r="2139" spans="3:3">
      <c r="C2139" s="3"/>
    </row>
    <row r="2140" spans="3:3">
      <c r="C2140" s="3"/>
    </row>
    <row r="2141" spans="3:3">
      <c r="C2141" s="3"/>
    </row>
    <row r="2142" spans="3:3">
      <c r="C2142" s="3"/>
    </row>
    <row r="2143" spans="3:3">
      <c r="C2143" s="3"/>
    </row>
    <row r="2144" spans="3:3">
      <c r="C2144" s="3"/>
    </row>
    <row r="2145" spans="3:3">
      <c r="C2145" s="3"/>
    </row>
    <row r="2146" spans="3:3">
      <c r="C2146" s="3"/>
    </row>
    <row r="2147" spans="3:3">
      <c r="C2147" s="3"/>
    </row>
    <row r="2148" spans="3:3">
      <c r="C2148" s="3"/>
    </row>
    <row r="2149" spans="3:3">
      <c r="C2149" s="3"/>
    </row>
    <row r="2150" spans="3:3">
      <c r="C2150" s="3"/>
    </row>
    <row r="2151" spans="3:3">
      <c r="C2151" s="3"/>
    </row>
    <row r="2152" spans="3:3">
      <c r="C2152" s="3"/>
    </row>
    <row r="2153" spans="3:3">
      <c r="C2153" s="3"/>
    </row>
    <row r="2154" spans="3:3">
      <c r="C2154" s="3"/>
    </row>
    <row r="2155" spans="3:3">
      <c r="C2155" s="3"/>
    </row>
    <row r="2156" spans="3:3">
      <c r="C2156" s="3"/>
    </row>
    <row r="2157" spans="3:3">
      <c r="C2157" s="3"/>
    </row>
    <row r="2158" spans="3:3">
      <c r="C2158" s="3"/>
    </row>
    <row r="2159" spans="3:3">
      <c r="C2159" s="3"/>
    </row>
    <row r="2160" spans="3:3">
      <c r="C2160" s="3"/>
    </row>
    <row r="2161" spans="3:3">
      <c r="C2161" s="3"/>
    </row>
    <row r="2162" spans="3:3">
      <c r="C2162" s="3"/>
    </row>
    <row r="2163" spans="3:3">
      <c r="C2163" s="3"/>
    </row>
    <row r="2164" spans="3:3">
      <c r="C2164" s="3"/>
    </row>
    <row r="2165" spans="3:3">
      <c r="C2165" s="3"/>
    </row>
    <row r="2166" spans="3:3">
      <c r="C2166" s="3"/>
    </row>
    <row r="2167" spans="3:3">
      <c r="C2167" s="3"/>
    </row>
    <row r="2168" spans="3:3">
      <c r="C2168" s="3"/>
    </row>
    <row r="2169" spans="3:3">
      <c r="C2169" s="3"/>
    </row>
    <row r="2170" spans="3:3">
      <c r="C2170" s="3"/>
    </row>
    <row r="2171" spans="3:3">
      <c r="C2171" s="3"/>
    </row>
    <row r="2172" spans="3:3">
      <c r="C2172" s="3"/>
    </row>
    <row r="2173" spans="3:3">
      <c r="C2173" s="3"/>
    </row>
    <row r="2174" spans="3:3">
      <c r="C2174" s="3"/>
    </row>
    <row r="2175" spans="3:3">
      <c r="C2175" s="3"/>
    </row>
    <row r="2176" spans="3:3">
      <c r="C2176" s="3"/>
    </row>
    <row r="2177" spans="3:3">
      <c r="C2177" s="3"/>
    </row>
    <row r="2178" spans="3:3">
      <c r="C2178" s="3"/>
    </row>
    <row r="2179" spans="3:3">
      <c r="C2179" s="3"/>
    </row>
    <row r="2180" spans="3:3">
      <c r="C2180" s="3"/>
    </row>
    <row r="2181" spans="3:3">
      <c r="C2181" s="3"/>
    </row>
    <row r="2182" spans="3:3">
      <c r="C2182" s="3"/>
    </row>
    <row r="2183" spans="3:3">
      <c r="C2183" s="3"/>
    </row>
    <row r="2184" spans="3:3">
      <c r="C2184" s="3"/>
    </row>
    <row r="2185" spans="3:3">
      <c r="C2185" s="3"/>
    </row>
    <row r="2186" spans="3:3">
      <c r="C2186" s="3"/>
    </row>
    <row r="2187" spans="3:3">
      <c r="C2187" s="3"/>
    </row>
    <row r="2188" spans="3:3">
      <c r="C2188" s="3"/>
    </row>
    <row r="2189" spans="3:3">
      <c r="C2189" s="3"/>
    </row>
    <row r="2190" spans="3:3">
      <c r="C2190" s="3"/>
    </row>
    <row r="2191" spans="3:3">
      <c r="C2191" s="3"/>
    </row>
    <row r="2192" spans="3:3">
      <c r="C2192" s="3"/>
    </row>
    <row r="2193" spans="3:3">
      <c r="C2193" s="3"/>
    </row>
    <row r="2194" spans="3:3">
      <c r="C2194" s="3"/>
    </row>
    <row r="2195" spans="3:3">
      <c r="C2195" s="3"/>
    </row>
    <row r="2196" spans="3:3">
      <c r="C2196" s="3"/>
    </row>
    <row r="2197" spans="3:3">
      <c r="C2197" s="3"/>
    </row>
    <row r="2198" spans="3:3">
      <c r="C2198" s="3"/>
    </row>
    <row r="2199" spans="3:3">
      <c r="C2199" s="3"/>
    </row>
    <row r="2200" spans="3:3">
      <c r="C2200" s="3"/>
    </row>
    <row r="2201" spans="3:3">
      <c r="C2201" s="3"/>
    </row>
    <row r="2202" spans="3:3">
      <c r="C2202" s="3"/>
    </row>
    <row r="2203" spans="3:3">
      <c r="C2203" s="3"/>
    </row>
    <row r="2204" spans="3:3">
      <c r="C2204" s="3"/>
    </row>
    <row r="2205" spans="3:3">
      <c r="C2205" s="3"/>
    </row>
    <row r="2206" spans="3:3">
      <c r="C2206" s="3"/>
    </row>
    <row r="2207" spans="3:3">
      <c r="C2207" s="3"/>
    </row>
    <row r="2208" spans="3:3">
      <c r="C2208" s="3"/>
    </row>
    <row r="2209" spans="3:3">
      <c r="C2209" s="3"/>
    </row>
    <row r="2210" spans="3:3">
      <c r="C2210" s="3"/>
    </row>
    <row r="2211" spans="3:3">
      <c r="C2211" s="3"/>
    </row>
    <row r="2212" spans="3:3">
      <c r="C2212" s="3"/>
    </row>
    <row r="2213" spans="3:3">
      <c r="C2213" s="3"/>
    </row>
    <row r="2214" spans="3:3">
      <c r="C2214" s="3"/>
    </row>
    <row r="2215" spans="3:3">
      <c r="C2215" s="3"/>
    </row>
    <row r="2216" spans="3:3">
      <c r="C2216" s="3"/>
    </row>
    <row r="2217" spans="3:3">
      <c r="C2217" s="3"/>
    </row>
    <row r="2218" spans="3:3">
      <c r="C2218" s="3"/>
    </row>
    <row r="2219" spans="3:3">
      <c r="C2219" s="3"/>
    </row>
    <row r="2220" spans="3:3">
      <c r="C2220" s="3"/>
    </row>
    <row r="2221" spans="3:3">
      <c r="C2221" s="3"/>
    </row>
    <row r="2222" spans="3:3">
      <c r="C2222" s="3"/>
    </row>
    <row r="2223" spans="3:3">
      <c r="C2223" s="3"/>
    </row>
    <row r="2224" spans="3:3">
      <c r="C2224" s="3"/>
    </row>
    <row r="2225" spans="3:3">
      <c r="C2225" s="3"/>
    </row>
    <row r="2226" spans="3:3">
      <c r="C2226" s="3"/>
    </row>
    <row r="2227" spans="3:3">
      <c r="C2227" s="3"/>
    </row>
    <row r="2228" spans="3:3">
      <c r="C2228" s="3"/>
    </row>
    <row r="2229" spans="3:3">
      <c r="C2229" s="3"/>
    </row>
    <row r="2230" spans="3:3">
      <c r="C2230" s="3"/>
    </row>
    <row r="2231" spans="3:3">
      <c r="C2231" s="3"/>
    </row>
    <row r="2232" spans="3:3">
      <c r="C2232" s="3"/>
    </row>
    <row r="2233" spans="3:3">
      <c r="C2233" s="3"/>
    </row>
    <row r="2234" spans="3:3">
      <c r="C2234" s="3"/>
    </row>
    <row r="2235" spans="3:3">
      <c r="C2235" s="3"/>
    </row>
    <row r="2236" spans="3:3">
      <c r="C2236" s="3"/>
    </row>
    <row r="2237" spans="3:3">
      <c r="C2237" s="3"/>
    </row>
    <row r="2238" spans="3:3">
      <c r="C2238" s="3"/>
    </row>
    <row r="2239" spans="3:3">
      <c r="C2239" s="3"/>
    </row>
    <row r="2240" spans="3:3">
      <c r="C2240" s="3"/>
    </row>
    <row r="2241" spans="3:3">
      <c r="C2241" s="3"/>
    </row>
    <row r="2242" spans="3:3">
      <c r="C2242" s="3"/>
    </row>
    <row r="2243" spans="3:3">
      <c r="C2243" s="3"/>
    </row>
    <row r="2244" spans="3:3">
      <c r="C2244" s="3"/>
    </row>
    <row r="2245" spans="3:3">
      <c r="C2245" s="3"/>
    </row>
    <row r="2246" spans="3:3">
      <c r="C2246" s="3"/>
    </row>
    <row r="2247" spans="3:3">
      <c r="C2247" s="3"/>
    </row>
    <row r="2248" spans="3:3">
      <c r="C2248" s="3"/>
    </row>
    <row r="2249" spans="3:3">
      <c r="C2249" s="3"/>
    </row>
    <row r="2250" spans="3:3">
      <c r="C2250" s="3"/>
    </row>
    <row r="2251" spans="3:3">
      <c r="C2251" s="3"/>
    </row>
    <row r="2252" spans="3:3">
      <c r="C2252" s="3"/>
    </row>
    <row r="2253" spans="3:3">
      <c r="C2253" s="3"/>
    </row>
    <row r="2254" spans="3:3">
      <c r="C2254" s="3"/>
    </row>
    <row r="2255" spans="3:3">
      <c r="C2255" s="3"/>
    </row>
    <row r="2256" spans="3:3">
      <c r="C2256" s="3"/>
    </row>
    <row r="2257" spans="3:3">
      <c r="C2257" s="3"/>
    </row>
    <row r="2258" spans="3:3">
      <c r="C2258" s="3"/>
    </row>
    <row r="2259" spans="3:3">
      <c r="C2259" s="3"/>
    </row>
    <row r="2260" spans="3:3">
      <c r="C2260" s="3"/>
    </row>
    <row r="2261" spans="3:3">
      <c r="C2261" s="3"/>
    </row>
    <row r="2262" spans="3:3">
      <c r="C2262" s="3"/>
    </row>
    <row r="2263" spans="3:3">
      <c r="C2263" s="3"/>
    </row>
    <row r="2264" spans="3:3">
      <c r="C2264" s="3"/>
    </row>
    <row r="2265" spans="3:3">
      <c r="C2265" s="3"/>
    </row>
    <row r="2266" spans="3:3">
      <c r="C2266" s="3"/>
    </row>
    <row r="2267" spans="3:3">
      <c r="C2267" s="3"/>
    </row>
    <row r="2268" spans="3:3">
      <c r="C2268" s="3"/>
    </row>
    <row r="2269" spans="3:3">
      <c r="C2269" s="3"/>
    </row>
    <row r="2270" spans="3:3">
      <c r="C2270" s="3"/>
    </row>
    <row r="2271" spans="3:3">
      <c r="C2271" s="3"/>
    </row>
    <row r="2272" spans="3:3">
      <c r="C2272" s="3"/>
    </row>
    <row r="2273" spans="3:3">
      <c r="C2273" s="3"/>
    </row>
    <row r="2274" spans="3:3">
      <c r="C2274" s="3"/>
    </row>
    <row r="2275" spans="3:3">
      <c r="C2275" s="3"/>
    </row>
    <row r="2276" spans="3:3">
      <c r="C2276" s="3"/>
    </row>
    <row r="2277" spans="3:3">
      <c r="C2277" s="3"/>
    </row>
    <row r="2278" spans="3:3">
      <c r="C2278" s="3"/>
    </row>
    <row r="2279" spans="3:3">
      <c r="C2279" s="3"/>
    </row>
    <row r="2280" spans="3:3">
      <c r="C2280" s="3"/>
    </row>
    <row r="2281" spans="3:3">
      <c r="C2281" s="3"/>
    </row>
    <row r="2282" spans="3:3">
      <c r="C2282" s="3"/>
    </row>
    <row r="2283" spans="3:3">
      <c r="C2283" s="3"/>
    </row>
    <row r="2284" spans="3:3">
      <c r="C2284" s="3"/>
    </row>
    <row r="2285" spans="3:3">
      <c r="C2285" s="3"/>
    </row>
    <row r="2286" spans="3:3">
      <c r="C2286" s="3"/>
    </row>
    <row r="2287" spans="3:3">
      <c r="C2287" s="3"/>
    </row>
    <row r="2288" spans="3:3">
      <c r="C2288" s="3"/>
    </row>
    <row r="2289" spans="3:3">
      <c r="C2289" s="3"/>
    </row>
    <row r="2290" spans="3:3">
      <c r="C2290" s="3"/>
    </row>
    <row r="2291" spans="3:3">
      <c r="C2291" s="3"/>
    </row>
    <row r="2292" spans="3:3">
      <c r="C2292" s="3"/>
    </row>
    <row r="2293" spans="3:3">
      <c r="C2293" s="3"/>
    </row>
    <row r="2294" spans="3:3">
      <c r="C2294" s="3"/>
    </row>
    <row r="2295" spans="3:3">
      <c r="C2295" s="3"/>
    </row>
    <row r="2296" spans="3:3">
      <c r="C2296" s="3"/>
    </row>
    <row r="2297" spans="3:3">
      <c r="C2297" s="3"/>
    </row>
    <row r="2298" spans="3:3">
      <c r="C2298" s="3"/>
    </row>
    <row r="2299" spans="3:3">
      <c r="C2299" s="3"/>
    </row>
    <row r="2300" spans="3:3">
      <c r="C2300" s="3"/>
    </row>
    <row r="2301" spans="3:3">
      <c r="C2301" s="3"/>
    </row>
    <row r="2302" spans="3:3">
      <c r="C2302" s="3"/>
    </row>
    <row r="2303" spans="3:3">
      <c r="C2303" s="3"/>
    </row>
    <row r="2304" spans="3:3">
      <c r="C2304" s="3"/>
    </row>
    <row r="2305" spans="3:3">
      <c r="C2305" s="3"/>
    </row>
    <row r="2306" spans="3:3">
      <c r="C2306" s="3"/>
    </row>
    <row r="2307" spans="3:3">
      <c r="C2307" s="3"/>
    </row>
    <row r="2308" spans="3:3">
      <c r="C2308" s="3"/>
    </row>
    <row r="2309" spans="3:3">
      <c r="C2309" s="3"/>
    </row>
    <row r="2310" spans="3:3">
      <c r="C2310" s="3"/>
    </row>
    <row r="2311" spans="3:3">
      <c r="C2311" s="3"/>
    </row>
    <row r="2312" spans="3:3">
      <c r="C2312" s="3"/>
    </row>
    <row r="2313" spans="3:3">
      <c r="C2313" s="3"/>
    </row>
    <row r="2314" spans="3:3">
      <c r="C2314" s="3"/>
    </row>
    <row r="2315" spans="3:3">
      <c r="C2315" s="3"/>
    </row>
    <row r="2316" spans="3:3">
      <c r="C2316" s="3"/>
    </row>
    <row r="2317" spans="3:3">
      <c r="C2317" s="3"/>
    </row>
    <row r="2318" spans="3:3">
      <c r="C2318" s="3"/>
    </row>
    <row r="2319" spans="3:3">
      <c r="C2319" s="3"/>
    </row>
    <row r="2320" spans="3:3">
      <c r="C2320" s="3"/>
    </row>
    <row r="2321" spans="3:3">
      <c r="C2321" s="3"/>
    </row>
    <row r="2322" spans="3:3">
      <c r="C2322" s="3"/>
    </row>
    <row r="2323" spans="3:3">
      <c r="C2323" s="3"/>
    </row>
    <row r="2324" spans="3:3">
      <c r="C2324" s="3"/>
    </row>
    <row r="2325" spans="3:3">
      <c r="C2325" s="3"/>
    </row>
    <row r="2326" spans="3:3">
      <c r="C2326" s="3"/>
    </row>
    <row r="2327" spans="3:3">
      <c r="C2327" s="3"/>
    </row>
    <row r="2328" spans="3:3">
      <c r="C2328" s="3"/>
    </row>
    <row r="2329" spans="3:3">
      <c r="C2329" s="3"/>
    </row>
    <row r="2330" spans="3:3">
      <c r="C2330" s="3"/>
    </row>
    <row r="2331" spans="3:3">
      <c r="C2331" s="3"/>
    </row>
    <row r="2332" spans="3:3">
      <c r="C2332" s="3"/>
    </row>
    <row r="2333" spans="3:3">
      <c r="C2333" s="3"/>
    </row>
    <row r="2334" spans="3:3">
      <c r="C2334" s="3"/>
    </row>
    <row r="2335" spans="3:3">
      <c r="C2335" s="3"/>
    </row>
    <row r="2336" spans="3:3">
      <c r="C2336" s="3"/>
    </row>
    <row r="2337" spans="3:3">
      <c r="C2337" s="3"/>
    </row>
    <row r="2338" spans="3:3">
      <c r="C2338" s="3"/>
    </row>
    <row r="2339" spans="3:3">
      <c r="C2339" s="3"/>
    </row>
    <row r="2340" spans="3:3">
      <c r="C2340" s="3"/>
    </row>
    <row r="2341" spans="3:3">
      <c r="C2341" s="3"/>
    </row>
    <row r="2342" spans="3:3">
      <c r="C2342" s="3"/>
    </row>
    <row r="2343" spans="3:3">
      <c r="C2343" s="3"/>
    </row>
    <row r="2344" spans="3:3">
      <c r="C2344" s="3"/>
    </row>
    <row r="2345" spans="3:3">
      <c r="C2345" s="3"/>
    </row>
    <row r="2346" spans="3:3">
      <c r="C2346" s="3"/>
    </row>
    <row r="2347" spans="3:3">
      <c r="C2347" s="3"/>
    </row>
    <row r="2348" spans="3:3">
      <c r="C2348" s="3"/>
    </row>
    <row r="2349" spans="3:3">
      <c r="C2349" s="3"/>
    </row>
    <row r="2350" spans="3:3">
      <c r="C2350" s="3"/>
    </row>
    <row r="2351" spans="3:3">
      <c r="C2351" s="3"/>
    </row>
    <row r="2352" spans="3:3">
      <c r="C2352" s="3"/>
    </row>
    <row r="2353" spans="3:3">
      <c r="C2353" s="3"/>
    </row>
    <row r="2354" spans="3:3">
      <c r="C2354" s="3"/>
    </row>
    <row r="2355" spans="3:3">
      <c r="C2355" s="3"/>
    </row>
    <row r="2356" spans="3:3">
      <c r="C2356" s="3"/>
    </row>
    <row r="2357" spans="3:3">
      <c r="C2357" s="3"/>
    </row>
    <row r="2358" spans="3:3">
      <c r="C2358" s="3"/>
    </row>
    <row r="2359" spans="3:3">
      <c r="C2359" s="3"/>
    </row>
    <row r="2360" spans="3:3">
      <c r="C2360" s="3"/>
    </row>
    <row r="2361" spans="3:3">
      <c r="C2361" s="3"/>
    </row>
    <row r="2362" spans="3:3">
      <c r="C2362" s="3"/>
    </row>
    <row r="2363" spans="3:3">
      <c r="C2363" s="3"/>
    </row>
    <row r="2364" spans="3:3">
      <c r="C2364" s="3"/>
    </row>
    <row r="2365" spans="3:3">
      <c r="C2365" s="3"/>
    </row>
    <row r="2366" spans="3:3">
      <c r="C2366" s="3"/>
    </row>
    <row r="2367" spans="3:3">
      <c r="C2367" s="3"/>
    </row>
    <row r="2368" spans="3:3">
      <c r="C2368" s="3"/>
    </row>
    <row r="2369" spans="3:3">
      <c r="C2369" s="3"/>
    </row>
    <row r="2370" spans="3:3">
      <c r="C2370" s="3"/>
    </row>
    <row r="2371" spans="3:3">
      <c r="C2371" s="3"/>
    </row>
    <row r="2372" spans="3:3">
      <c r="C2372" s="3"/>
    </row>
    <row r="2373" spans="3:3">
      <c r="C2373" s="3"/>
    </row>
    <row r="2374" spans="3:3">
      <c r="C2374" s="3"/>
    </row>
    <row r="2375" spans="3:3">
      <c r="C2375" s="3"/>
    </row>
    <row r="2376" spans="3:3">
      <c r="C2376" s="3"/>
    </row>
    <row r="2377" spans="3:3">
      <c r="C2377" s="3"/>
    </row>
    <row r="2378" spans="3:3">
      <c r="C2378" s="3"/>
    </row>
    <row r="2379" spans="3:3">
      <c r="C2379" s="3"/>
    </row>
    <row r="2380" spans="3:3">
      <c r="C2380" s="3"/>
    </row>
    <row r="2381" spans="3:3">
      <c r="C2381" s="3"/>
    </row>
    <row r="2382" spans="3:3">
      <c r="C2382" s="3"/>
    </row>
    <row r="2383" spans="3:3">
      <c r="C2383" s="3"/>
    </row>
    <row r="2384" spans="3:3">
      <c r="C2384" s="3"/>
    </row>
    <row r="2385" spans="3:3">
      <c r="C2385" s="3"/>
    </row>
    <row r="2386" spans="3:3">
      <c r="C2386" s="3"/>
    </row>
    <row r="2387" spans="3:3">
      <c r="C2387" s="3"/>
    </row>
    <row r="2388" spans="3:3">
      <c r="C2388" s="3"/>
    </row>
    <row r="2389" spans="3:3">
      <c r="C2389" s="3"/>
    </row>
    <row r="2390" spans="3:3">
      <c r="C2390" s="3"/>
    </row>
    <row r="2391" spans="3:3">
      <c r="C2391" s="3"/>
    </row>
    <row r="2392" spans="3:3">
      <c r="C2392" s="3"/>
    </row>
    <row r="2393" spans="3:3">
      <c r="C2393" s="3"/>
    </row>
    <row r="2394" spans="3:3">
      <c r="C2394" s="3"/>
    </row>
    <row r="2395" spans="3:3">
      <c r="C2395" s="3"/>
    </row>
    <row r="2396" spans="3:3">
      <c r="C2396" s="3"/>
    </row>
    <row r="2397" spans="3:3">
      <c r="C2397" s="3"/>
    </row>
    <row r="2398" spans="3:3">
      <c r="C2398" s="3"/>
    </row>
    <row r="2399" spans="3:3">
      <c r="C2399" s="3"/>
    </row>
    <row r="2400" spans="3:3">
      <c r="C2400" s="3"/>
    </row>
    <row r="2401" spans="3:3">
      <c r="C2401" s="3"/>
    </row>
    <row r="2402" spans="3:3">
      <c r="C2402" s="3"/>
    </row>
    <row r="2403" spans="3:3">
      <c r="C2403" s="3"/>
    </row>
    <row r="2404" spans="3:3">
      <c r="C2404" s="3"/>
    </row>
    <row r="2405" spans="3:3">
      <c r="C2405" s="3"/>
    </row>
    <row r="2406" spans="3:3">
      <c r="C2406" s="3"/>
    </row>
    <row r="2407" spans="3:3">
      <c r="C2407" s="3"/>
    </row>
    <row r="2408" spans="3:3">
      <c r="C2408" s="3"/>
    </row>
    <row r="2409" spans="3:3">
      <c r="C2409" s="3"/>
    </row>
    <row r="2410" spans="3:3">
      <c r="C2410" s="3"/>
    </row>
    <row r="2411" spans="3:3">
      <c r="C2411" s="3"/>
    </row>
    <row r="2412" spans="3:3">
      <c r="C2412" s="3"/>
    </row>
    <row r="2413" spans="3:3">
      <c r="C2413" s="3"/>
    </row>
    <row r="2414" spans="3:3">
      <c r="C2414" s="3"/>
    </row>
    <row r="2415" spans="3:3">
      <c r="C2415" s="3"/>
    </row>
    <row r="2416" spans="3:3">
      <c r="C2416" s="3"/>
    </row>
    <row r="2417" spans="3:3">
      <c r="C2417" s="3"/>
    </row>
    <row r="2418" spans="3:3">
      <c r="C2418" s="3"/>
    </row>
    <row r="2419" spans="3:3">
      <c r="C2419" s="3"/>
    </row>
    <row r="2420" spans="3:3">
      <c r="C2420" s="3"/>
    </row>
    <row r="2421" spans="3:3">
      <c r="C2421" s="3"/>
    </row>
    <row r="2422" spans="3:3">
      <c r="C2422" s="3"/>
    </row>
    <row r="2423" spans="3:3">
      <c r="C2423" s="3"/>
    </row>
    <row r="2424" spans="3:3">
      <c r="C2424" s="3"/>
    </row>
    <row r="2425" spans="3:3">
      <c r="C2425" s="3"/>
    </row>
    <row r="2426" spans="3:3">
      <c r="C2426" s="3"/>
    </row>
    <row r="2427" spans="3:3">
      <c r="C2427" s="3"/>
    </row>
    <row r="2428" spans="3:3">
      <c r="C2428" s="3"/>
    </row>
    <row r="2429" spans="3:3">
      <c r="C2429" s="3"/>
    </row>
    <row r="2430" spans="3:3">
      <c r="C2430" s="3"/>
    </row>
    <row r="2431" spans="3:3">
      <c r="C2431" s="3"/>
    </row>
    <row r="2432" spans="3:3">
      <c r="C2432" s="3"/>
    </row>
    <row r="2433" spans="3:3">
      <c r="C2433" s="3"/>
    </row>
    <row r="2434" spans="3:3">
      <c r="C2434" s="3"/>
    </row>
    <row r="2435" spans="3:3">
      <c r="C2435" s="3"/>
    </row>
    <row r="2436" spans="3:3">
      <c r="C2436" s="3"/>
    </row>
    <row r="2437" spans="3:3">
      <c r="C2437" s="3"/>
    </row>
    <row r="2438" spans="3:3">
      <c r="C2438" s="3"/>
    </row>
    <row r="2439" spans="3:3">
      <c r="C2439" s="3"/>
    </row>
    <row r="2440" spans="3:3">
      <c r="C2440" s="3"/>
    </row>
    <row r="2441" spans="3:3">
      <c r="C2441" s="3"/>
    </row>
    <row r="2442" spans="3:3">
      <c r="C2442" s="3"/>
    </row>
    <row r="2443" spans="3:3">
      <c r="C2443" s="3"/>
    </row>
    <row r="2444" spans="3:3">
      <c r="C2444" s="3"/>
    </row>
    <row r="2445" spans="3:3">
      <c r="C2445" s="3"/>
    </row>
    <row r="2446" spans="3:3">
      <c r="C2446" s="3"/>
    </row>
    <row r="2447" spans="3:3">
      <c r="C2447" s="3"/>
    </row>
    <row r="2448" spans="3:3">
      <c r="C2448" s="3"/>
    </row>
    <row r="2449" spans="3:3">
      <c r="C2449" s="3"/>
    </row>
    <row r="2450" spans="3:3">
      <c r="C2450" s="3"/>
    </row>
    <row r="2451" spans="3:3">
      <c r="C2451" s="3"/>
    </row>
    <row r="2452" spans="3:3">
      <c r="C2452" s="3"/>
    </row>
    <row r="2453" spans="3:3">
      <c r="C2453" s="3"/>
    </row>
    <row r="2454" spans="3:3">
      <c r="C2454" s="3"/>
    </row>
    <row r="2455" spans="3:3">
      <c r="C2455" s="3"/>
    </row>
    <row r="2456" spans="3:3">
      <c r="C2456" s="3"/>
    </row>
    <row r="2457" spans="3:3">
      <c r="C2457" s="3"/>
    </row>
    <row r="2458" spans="3:3">
      <c r="C2458" s="3"/>
    </row>
    <row r="2459" spans="3:3">
      <c r="C2459" s="3"/>
    </row>
    <row r="2460" spans="3:3">
      <c r="C2460" s="3"/>
    </row>
    <row r="2461" spans="3:3">
      <c r="C2461" s="3"/>
    </row>
    <row r="2462" spans="3:3">
      <c r="C2462" s="3"/>
    </row>
    <row r="2463" spans="3:3">
      <c r="C2463" s="3"/>
    </row>
    <row r="2464" spans="3:3">
      <c r="C2464" s="3"/>
    </row>
    <row r="2465" spans="3:3">
      <c r="C2465" s="3"/>
    </row>
    <row r="2466" spans="3:3">
      <c r="C2466" s="3"/>
    </row>
    <row r="2467" spans="3:3">
      <c r="C2467" s="3"/>
    </row>
    <row r="2468" spans="3:3">
      <c r="C2468" s="3"/>
    </row>
    <row r="2469" spans="3:3">
      <c r="C2469" s="3"/>
    </row>
    <row r="2470" spans="3:3">
      <c r="C2470" s="3"/>
    </row>
    <row r="2471" spans="3:3">
      <c r="C2471" s="3"/>
    </row>
    <row r="2472" spans="3:3">
      <c r="C2472" s="3"/>
    </row>
    <row r="2473" spans="3:3">
      <c r="C2473" s="3"/>
    </row>
    <row r="2474" spans="3:3">
      <c r="C2474" s="3"/>
    </row>
    <row r="2475" spans="3:3">
      <c r="C2475" s="3"/>
    </row>
    <row r="2476" spans="3:3">
      <c r="C2476" s="3"/>
    </row>
    <row r="2477" spans="3:3">
      <c r="C2477" s="3"/>
    </row>
    <row r="2478" spans="3:3">
      <c r="C2478" s="3"/>
    </row>
    <row r="2479" spans="3:3">
      <c r="C2479" s="3"/>
    </row>
    <row r="2480" spans="3:3">
      <c r="C2480" s="3"/>
    </row>
    <row r="2481" spans="3:3">
      <c r="C2481" s="3"/>
    </row>
    <row r="2482" spans="3:3">
      <c r="C2482" s="3"/>
    </row>
    <row r="2483" spans="3:3">
      <c r="C2483" s="3"/>
    </row>
    <row r="2484" spans="3:3">
      <c r="C2484" s="3"/>
    </row>
    <row r="2485" spans="3:3">
      <c r="C2485" s="3"/>
    </row>
    <row r="2486" spans="3:3">
      <c r="C2486" s="3"/>
    </row>
    <row r="2487" spans="3:3">
      <c r="C2487" s="3"/>
    </row>
    <row r="2488" spans="3:3">
      <c r="C2488" s="3"/>
    </row>
    <row r="2489" spans="3:3">
      <c r="C2489" s="3"/>
    </row>
    <row r="2490" spans="3:3">
      <c r="C2490" s="3"/>
    </row>
    <row r="2491" spans="3:3">
      <c r="C2491" s="3"/>
    </row>
    <row r="2492" spans="3:3">
      <c r="C2492" s="3"/>
    </row>
    <row r="2493" spans="3:3">
      <c r="C2493" s="3"/>
    </row>
    <row r="2494" spans="3:3">
      <c r="C2494" s="3"/>
    </row>
    <row r="2495" spans="3:3">
      <c r="C2495" s="3"/>
    </row>
    <row r="2496" spans="3:3">
      <c r="C2496" s="3"/>
    </row>
    <row r="2497" spans="3:3">
      <c r="C2497" s="3"/>
    </row>
    <row r="2498" spans="3:3">
      <c r="C2498" s="3"/>
    </row>
    <row r="2499" spans="3:3">
      <c r="C2499" s="3"/>
    </row>
    <row r="2500" spans="3:3">
      <c r="C2500" s="3"/>
    </row>
    <row r="2501" spans="3:3">
      <c r="C2501" s="3"/>
    </row>
    <row r="2502" spans="3:3">
      <c r="C2502" s="3"/>
    </row>
    <row r="2503" spans="3:3">
      <c r="C2503" s="3"/>
    </row>
    <row r="2504" spans="3:3">
      <c r="C2504" s="3"/>
    </row>
    <row r="2505" spans="3:3">
      <c r="C2505" s="3"/>
    </row>
    <row r="2506" spans="3:3">
      <c r="C2506" s="3"/>
    </row>
    <row r="2507" spans="3:3">
      <c r="C2507" s="3"/>
    </row>
    <row r="2508" spans="3:3">
      <c r="C2508" s="3"/>
    </row>
    <row r="2509" spans="3:3">
      <c r="C2509" s="3"/>
    </row>
    <row r="2510" spans="3:3">
      <c r="C2510" s="3"/>
    </row>
    <row r="2511" spans="3:3">
      <c r="C2511" s="3"/>
    </row>
    <row r="2512" spans="3:3">
      <c r="C2512" s="3"/>
    </row>
    <row r="2513" spans="3:3">
      <c r="C2513" s="3"/>
    </row>
    <row r="2514" spans="3:3">
      <c r="C2514" s="3"/>
    </row>
    <row r="2515" spans="3:3">
      <c r="C2515" s="3"/>
    </row>
    <row r="2516" spans="3:3">
      <c r="C2516" s="3"/>
    </row>
    <row r="2517" spans="3:3">
      <c r="C2517" s="3"/>
    </row>
    <row r="2518" spans="3:3">
      <c r="C2518" s="3"/>
    </row>
    <row r="2519" spans="3:3">
      <c r="C2519" s="3"/>
    </row>
    <row r="2520" spans="3:3">
      <c r="C2520" s="3"/>
    </row>
    <row r="2521" spans="3:3">
      <c r="C2521" s="3"/>
    </row>
    <row r="2522" spans="3:3">
      <c r="C2522" s="3"/>
    </row>
    <row r="2523" spans="3:3">
      <c r="C2523" s="3"/>
    </row>
    <row r="2524" spans="3:3">
      <c r="C2524" s="3"/>
    </row>
    <row r="2525" spans="3:3">
      <c r="C2525" s="3"/>
    </row>
    <row r="2526" spans="3:3">
      <c r="C2526" s="3"/>
    </row>
    <row r="2527" spans="3:3">
      <c r="C2527" s="3"/>
    </row>
    <row r="2528" spans="3:3">
      <c r="C2528" s="3"/>
    </row>
    <row r="2529" spans="3:3">
      <c r="C2529" s="3"/>
    </row>
    <row r="2530" spans="3:3">
      <c r="C2530" s="3"/>
    </row>
    <row r="2531" spans="3:3">
      <c r="C2531" s="3"/>
    </row>
    <row r="2532" spans="3:3">
      <c r="C2532" s="3"/>
    </row>
    <row r="2533" spans="3:3">
      <c r="C2533" s="3"/>
    </row>
    <row r="2534" spans="3:3">
      <c r="C2534" s="3"/>
    </row>
    <row r="2535" spans="3:3">
      <c r="C2535" s="3"/>
    </row>
    <row r="2536" spans="3:3">
      <c r="C2536" s="3"/>
    </row>
    <row r="2537" spans="3:3">
      <c r="C2537" s="3"/>
    </row>
    <row r="2538" spans="3:3">
      <c r="C2538" s="3"/>
    </row>
    <row r="2539" spans="3:3">
      <c r="C2539" s="3"/>
    </row>
    <row r="2540" spans="3:3">
      <c r="C2540" s="3"/>
    </row>
    <row r="2541" spans="3:3">
      <c r="C2541" s="3"/>
    </row>
    <row r="2542" spans="3:3">
      <c r="C2542" s="3"/>
    </row>
    <row r="2543" spans="3:3">
      <c r="C2543" s="3"/>
    </row>
    <row r="2544" spans="3:3">
      <c r="C2544" s="3"/>
    </row>
    <row r="2545" spans="3:3">
      <c r="C2545" s="3"/>
    </row>
    <row r="2546" spans="3:3">
      <c r="C2546" s="3"/>
    </row>
    <row r="2547" spans="3:3">
      <c r="C2547" s="3"/>
    </row>
    <row r="2548" spans="3:3">
      <c r="C2548" s="3"/>
    </row>
    <row r="2549" spans="3:3">
      <c r="C2549" s="3"/>
    </row>
    <row r="2550" spans="3:3">
      <c r="C2550" s="3"/>
    </row>
    <row r="2551" spans="3:3">
      <c r="C2551" s="3"/>
    </row>
    <row r="2552" spans="3:3">
      <c r="C2552" s="3"/>
    </row>
    <row r="2553" spans="3:3">
      <c r="C2553" s="3"/>
    </row>
    <row r="2554" spans="3:3">
      <c r="C2554" s="3"/>
    </row>
    <row r="2555" spans="3:3">
      <c r="C2555" s="3"/>
    </row>
    <row r="2556" spans="3:3">
      <c r="C2556" s="3"/>
    </row>
    <row r="2557" spans="3:3">
      <c r="C2557" s="3"/>
    </row>
    <row r="2558" spans="3:3">
      <c r="C2558" s="3"/>
    </row>
    <row r="2559" spans="3:3">
      <c r="C2559" s="3"/>
    </row>
    <row r="2560" spans="3:3">
      <c r="C2560" s="3"/>
    </row>
    <row r="2561" spans="3:3">
      <c r="C2561" s="3"/>
    </row>
    <row r="2562" spans="3:3">
      <c r="C2562" s="3"/>
    </row>
    <row r="2563" spans="3:3">
      <c r="C2563" s="3"/>
    </row>
    <row r="2564" spans="3:3">
      <c r="C2564" s="3"/>
    </row>
    <row r="2565" spans="3:3">
      <c r="C2565" s="3"/>
    </row>
    <row r="2566" spans="3:3">
      <c r="C2566" s="3"/>
    </row>
    <row r="2567" spans="3:3">
      <c r="C2567" s="3"/>
    </row>
    <row r="2568" spans="3:3">
      <c r="C2568" s="3"/>
    </row>
    <row r="2569" spans="3:3">
      <c r="C2569" s="3"/>
    </row>
    <row r="2570" spans="3:3">
      <c r="C2570" s="3"/>
    </row>
    <row r="2571" spans="3:3">
      <c r="C2571" s="3"/>
    </row>
    <row r="2572" spans="3:3">
      <c r="C2572" s="3"/>
    </row>
    <row r="2573" spans="3:3">
      <c r="C2573" s="3"/>
    </row>
    <row r="2574" spans="3:3">
      <c r="C2574" s="3"/>
    </row>
    <row r="2575" spans="3:3">
      <c r="C2575" s="3"/>
    </row>
    <row r="2576" spans="3:3">
      <c r="C2576" s="3"/>
    </row>
    <row r="2577" spans="3:3">
      <c r="C2577" s="3"/>
    </row>
    <row r="2578" spans="3:3">
      <c r="C2578" s="3"/>
    </row>
    <row r="2579" spans="3:3">
      <c r="C2579" s="3"/>
    </row>
    <row r="2580" spans="3:3">
      <c r="C2580" s="3"/>
    </row>
    <row r="2581" spans="3:3">
      <c r="C2581" s="3"/>
    </row>
    <row r="2582" spans="3:3">
      <c r="C2582" s="3"/>
    </row>
    <row r="2583" spans="3:3">
      <c r="C2583" s="3"/>
    </row>
    <row r="2584" spans="3:3">
      <c r="C2584" s="3"/>
    </row>
    <row r="2585" spans="3:3">
      <c r="C2585" s="3"/>
    </row>
    <row r="2586" spans="3:3">
      <c r="C2586" s="3"/>
    </row>
    <row r="2587" spans="3:3">
      <c r="C2587" s="3"/>
    </row>
    <row r="2588" spans="3:3">
      <c r="C2588" s="3"/>
    </row>
    <row r="2589" spans="3:3">
      <c r="C2589" s="3"/>
    </row>
    <row r="2590" spans="3:3">
      <c r="C2590" s="3"/>
    </row>
    <row r="2591" spans="3:3">
      <c r="C2591" s="3"/>
    </row>
    <row r="2592" spans="3:3">
      <c r="C2592" s="3"/>
    </row>
    <row r="2593" spans="3:3">
      <c r="C2593" s="3"/>
    </row>
    <row r="2594" spans="3:3">
      <c r="C2594" s="3"/>
    </row>
    <row r="2595" spans="3:3">
      <c r="C2595" s="3"/>
    </row>
    <row r="2596" spans="3:3">
      <c r="C2596" s="3"/>
    </row>
    <row r="2597" spans="3:3">
      <c r="C2597" s="3"/>
    </row>
    <row r="2598" spans="3:3">
      <c r="C2598" s="3"/>
    </row>
    <row r="2599" spans="3:3">
      <c r="C2599" s="3"/>
    </row>
    <row r="2600" spans="3:3">
      <c r="C2600" s="3"/>
    </row>
    <row r="2601" spans="3:3">
      <c r="C2601" s="3"/>
    </row>
    <row r="2602" spans="3:3">
      <c r="C2602" s="3"/>
    </row>
    <row r="2603" spans="3:3">
      <c r="C2603" s="3"/>
    </row>
    <row r="2604" spans="3:3">
      <c r="C2604" s="3"/>
    </row>
    <row r="2605" spans="3:3">
      <c r="C2605" s="3"/>
    </row>
    <row r="2606" spans="3:3">
      <c r="C2606" s="3"/>
    </row>
    <row r="2607" spans="3:3">
      <c r="C2607" s="3"/>
    </row>
    <row r="2608" spans="3:3">
      <c r="C2608" s="3"/>
    </row>
    <row r="2609" spans="3:3">
      <c r="C2609" s="3"/>
    </row>
    <row r="2610" spans="3:3">
      <c r="C2610" s="3"/>
    </row>
    <row r="2611" spans="3:3">
      <c r="C2611" s="3"/>
    </row>
    <row r="2612" spans="3:3">
      <c r="C2612" s="3"/>
    </row>
    <row r="2613" spans="3:3">
      <c r="C2613" s="3"/>
    </row>
    <row r="2614" spans="3:3">
      <c r="C2614" s="3"/>
    </row>
    <row r="2615" spans="3:3">
      <c r="C2615" s="3"/>
    </row>
    <row r="2616" spans="3:3">
      <c r="C2616" s="3"/>
    </row>
    <row r="2617" spans="3:3">
      <c r="C2617" s="3"/>
    </row>
    <row r="2618" spans="3:3">
      <c r="C2618" s="3"/>
    </row>
    <row r="2619" spans="3:3">
      <c r="C2619" s="3"/>
    </row>
    <row r="2620" spans="3:3">
      <c r="C2620" s="3"/>
    </row>
    <row r="2621" spans="3:3">
      <c r="C2621" s="3"/>
    </row>
    <row r="2622" spans="3:3">
      <c r="C2622" s="3"/>
    </row>
    <row r="2623" spans="3:3">
      <c r="C2623" s="3"/>
    </row>
    <row r="2624" spans="3:3">
      <c r="C2624" s="3"/>
    </row>
    <row r="2625" spans="3:3">
      <c r="C2625" s="3"/>
    </row>
    <row r="2626" spans="3:3">
      <c r="C2626" s="3"/>
    </row>
    <row r="2627" spans="3:3">
      <c r="C2627" s="3"/>
    </row>
    <row r="2628" spans="3:3">
      <c r="C2628" s="3"/>
    </row>
    <row r="2629" spans="3:3">
      <c r="C2629" s="3"/>
    </row>
    <row r="2630" spans="3:3">
      <c r="C2630" s="3"/>
    </row>
    <row r="2631" spans="3:3">
      <c r="C2631" s="3"/>
    </row>
    <row r="2632" spans="3:3">
      <c r="C2632" s="3"/>
    </row>
    <row r="2633" spans="3:3">
      <c r="C2633" s="3"/>
    </row>
    <row r="2634" spans="3:3">
      <c r="C2634" s="3"/>
    </row>
    <row r="2635" spans="3:3">
      <c r="C2635" s="3"/>
    </row>
    <row r="2636" spans="3:3">
      <c r="C2636" s="3"/>
    </row>
    <row r="2637" spans="3:3">
      <c r="C2637" s="3"/>
    </row>
    <row r="2638" spans="3:3">
      <c r="C2638" s="3"/>
    </row>
    <row r="2639" spans="3:3">
      <c r="C2639" s="3"/>
    </row>
    <row r="2640" spans="3:3">
      <c r="C2640" s="3"/>
    </row>
    <row r="2641" spans="3:3">
      <c r="C2641" s="3"/>
    </row>
    <row r="2642" spans="3:3">
      <c r="C2642" s="3"/>
    </row>
    <row r="2643" spans="3:3">
      <c r="C2643" s="3"/>
    </row>
    <row r="2644" spans="3:3">
      <c r="C2644" s="3"/>
    </row>
    <row r="2645" spans="3:3">
      <c r="C2645" s="3"/>
    </row>
    <row r="2646" spans="3:3">
      <c r="C2646" s="3"/>
    </row>
    <row r="2647" spans="3:3">
      <c r="C2647" s="3"/>
    </row>
    <row r="2648" spans="3:3">
      <c r="C2648" s="3"/>
    </row>
    <row r="2649" spans="3:3">
      <c r="C2649" s="3"/>
    </row>
    <row r="2650" spans="3:3">
      <c r="C2650" s="3"/>
    </row>
    <row r="2651" spans="3:3">
      <c r="C2651" s="3"/>
    </row>
    <row r="2652" spans="3:3">
      <c r="C2652" s="3"/>
    </row>
    <row r="2653" spans="3:3">
      <c r="C2653" s="3"/>
    </row>
    <row r="2654" spans="3:3">
      <c r="C2654" s="3"/>
    </row>
    <row r="2655" spans="3:3">
      <c r="C2655" s="3"/>
    </row>
    <row r="2656" spans="3:3">
      <c r="C2656" s="3"/>
    </row>
    <row r="2657" spans="3:3">
      <c r="C2657" s="3"/>
    </row>
    <row r="2658" spans="3:3">
      <c r="C2658" s="3"/>
    </row>
    <row r="2659" spans="3:3">
      <c r="C2659" s="3"/>
    </row>
    <row r="2660" spans="3:3">
      <c r="C2660" s="3"/>
    </row>
    <row r="2661" spans="3:3">
      <c r="C2661" s="3"/>
    </row>
    <row r="2662" spans="3:3">
      <c r="C2662" s="3"/>
    </row>
    <row r="2663" spans="3:3">
      <c r="C2663" s="3"/>
    </row>
    <row r="2664" spans="3:3">
      <c r="C2664" s="3"/>
    </row>
    <row r="2665" spans="3:3">
      <c r="C2665" s="3"/>
    </row>
    <row r="2666" spans="3:3">
      <c r="C2666" s="3"/>
    </row>
    <row r="2667" spans="3:3">
      <c r="C2667" s="3"/>
    </row>
    <row r="2668" spans="3:3">
      <c r="C2668" s="3"/>
    </row>
    <row r="2669" spans="3:3">
      <c r="C2669" s="3"/>
    </row>
    <row r="2670" spans="3:3">
      <c r="C2670" s="3"/>
    </row>
    <row r="2671" spans="3:3">
      <c r="C2671" s="3"/>
    </row>
    <row r="2672" spans="3:3">
      <c r="C2672" s="3"/>
    </row>
    <row r="2673" spans="3:3">
      <c r="C2673" s="3"/>
    </row>
    <row r="2674" spans="3:3">
      <c r="C2674" s="3"/>
    </row>
    <row r="2675" spans="3:3">
      <c r="C2675" s="3"/>
    </row>
    <row r="2676" spans="3:3">
      <c r="C2676" s="3"/>
    </row>
    <row r="2677" spans="3:3">
      <c r="C2677" s="3"/>
    </row>
    <row r="2678" spans="3:3">
      <c r="C2678" s="3"/>
    </row>
    <row r="2679" spans="3:3">
      <c r="C2679" s="3"/>
    </row>
    <row r="2680" spans="3:3">
      <c r="C2680" s="3"/>
    </row>
    <row r="2681" spans="3:3">
      <c r="C2681" s="3"/>
    </row>
    <row r="2682" spans="3:3">
      <c r="C2682" s="3"/>
    </row>
    <row r="2683" spans="3:3">
      <c r="C2683" s="3"/>
    </row>
    <row r="2684" spans="3:3">
      <c r="C2684" s="3"/>
    </row>
    <row r="2685" spans="3:3">
      <c r="C2685" s="3"/>
    </row>
    <row r="2686" spans="3:3">
      <c r="C2686" s="3"/>
    </row>
    <row r="2687" spans="3:3">
      <c r="C2687" s="3"/>
    </row>
    <row r="2688" spans="3:3">
      <c r="C2688" s="3"/>
    </row>
    <row r="2689" spans="3:3">
      <c r="C2689" s="3"/>
    </row>
    <row r="2690" spans="3:3">
      <c r="C2690" s="3"/>
    </row>
    <row r="2691" spans="3:3">
      <c r="C2691" s="3"/>
    </row>
    <row r="2692" spans="3:3">
      <c r="C2692" s="3"/>
    </row>
    <row r="2693" spans="3:3">
      <c r="C2693" s="3"/>
    </row>
    <row r="2694" spans="3:3">
      <c r="C2694" s="3"/>
    </row>
    <row r="2695" spans="3:3">
      <c r="C2695" s="3"/>
    </row>
    <row r="2696" spans="3:3">
      <c r="C2696" s="3"/>
    </row>
    <row r="2697" spans="3:3">
      <c r="C2697" s="3"/>
    </row>
    <row r="2698" spans="3:3">
      <c r="C2698" s="3"/>
    </row>
    <row r="2699" spans="3:3">
      <c r="C2699" s="3"/>
    </row>
    <row r="2700" spans="3:3">
      <c r="C2700" s="3"/>
    </row>
    <row r="2701" spans="3:3">
      <c r="C2701" s="3"/>
    </row>
    <row r="2702" spans="3:3">
      <c r="C2702" s="3"/>
    </row>
    <row r="2703" spans="3:3">
      <c r="C2703" s="3"/>
    </row>
    <row r="2704" spans="3:3">
      <c r="C2704" s="3"/>
    </row>
    <row r="2705" spans="3:3">
      <c r="C2705" s="3"/>
    </row>
    <row r="2706" spans="3:3">
      <c r="C2706" s="3"/>
    </row>
    <row r="2707" spans="3:3">
      <c r="C2707" s="3"/>
    </row>
    <row r="2708" spans="3:3">
      <c r="C2708" s="3"/>
    </row>
    <row r="2709" spans="3:3">
      <c r="C2709" s="3"/>
    </row>
    <row r="2710" spans="3:3">
      <c r="C2710" s="3"/>
    </row>
    <row r="2711" spans="3:3">
      <c r="C2711" s="3"/>
    </row>
    <row r="2712" spans="3:3">
      <c r="C2712" s="3"/>
    </row>
    <row r="2713" spans="3:3">
      <c r="C2713" s="3"/>
    </row>
    <row r="2714" spans="3:3">
      <c r="C2714" s="3"/>
    </row>
    <row r="2715" spans="3:3">
      <c r="C2715" s="3"/>
    </row>
    <row r="2716" spans="3:3">
      <c r="C2716" s="3"/>
    </row>
    <row r="2717" spans="3:3">
      <c r="C2717" s="3"/>
    </row>
    <row r="2718" spans="3:3">
      <c r="C2718" s="3"/>
    </row>
    <row r="2719" spans="3:3">
      <c r="C2719" s="3"/>
    </row>
    <row r="2720" spans="3:3">
      <c r="C2720" s="3"/>
    </row>
    <row r="2721" spans="3:3">
      <c r="C2721" s="3"/>
    </row>
    <row r="2722" spans="3:3">
      <c r="C2722" s="3"/>
    </row>
    <row r="2723" spans="3:3">
      <c r="C2723" s="3"/>
    </row>
    <row r="2724" spans="3:3">
      <c r="C2724" s="3"/>
    </row>
    <row r="2725" spans="3:3">
      <c r="C2725" s="3"/>
    </row>
    <row r="2726" spans="3:3">
      <c r="C2726" s="3"/>
    </row>
    <row r="2727" spans="3:3">
      <c r="C2727" s="3"/>
    </row>
    <row r="2728" spans="3:3">
      <c r="C2728" s="3"/>
    </row>
    <row r="2729" spans="3:3">
      <c r="C2729" s="3"/>
    </row>
    <row r="2730" spans="3:3">
      <c r="C2730" s="3"/>
    </row>
    <row r="2731" spans="3:3">
      <c r="C2731" s="3"/>
    </row>
    <row r="2732" spans="3:3">
      <c r="C2732" s="3"/>
    </row>
    <row r="2733" spans="3:3">
      <c r="C2733" s="3"/>
    </row>
    <row r="2734" spans="3:3">
      <c r="C2734" s="3"/>
    </row>
    <row r="2735" spans="3:3">
      <c r="C2735" s="3"/>
    </row>
    <row r="2736" spans="3:3">
      <c r="C2736" s="3"/>
    </row>
    <row r="2737" spans="3:3">
      <c r="C2737" s="3"/>
    </row>
    <row r="2738" spans="3:3">
      <c r="C2738" s="3"/>
    </row>
    <row r="2739" spans="3:3">
      <c r="C2739" s="3"/>
    </row>
    <row r="2740" spans="3:3">
      <c r="C2740" s="3"/>
    </row>
    <row r="2741" spans="3:3">
      <c r="C2741" s="3"/>
    </row>
    <row r="2742" spans="3:3">
      <c r="C2742" s="3"/>
    </row>
    <row r="2743" spans="3:3">
      <c r="C2743" s="3"/>
    </row>
    <row r="2744" spans="3:3">
      <c r="C2744" s="3"/>
    </row>
    <row r="2745" spans="3:3">
      <c r="C2745" s="3"/>
    </row>
    <row r="2746" spans="3:3">
      <c r="C2746" s="3"/>
    </row>
    <row r="2747" spans="3:3">
      <c r="C2747" s="3"/>
    </row>
    <row r="2748" spans="3:3">
      <c r="C2748" s="3"/>
    </row>
    <row r="2749" spans="3:3">
      <c r="C2749" s="3"/>
    </row>
    <row r="2750" spans="3:3">
      <c r="C2750" s="3"/>
    </row>
    <row r="2751" spans="3:3">
      <c r="C2751" s="3"/>
    </row>
    <row r="2752" spans="3:3">
      <c r="C2752" s="3"/>
    </row>
    <row r="2753" spans="3:3">
      <c r="C2753" s="3"/>
    </row>
    <row r="2754" spans="3:3">
      <c r="C2754" s="3"/>
    </row>
    <row r="2755" spans="3:3">
      <c r="C2755" s="3"/>
    </row>
    <row r="2756" spans="3:3">
      <c r="C2756" s="3"/>
    </row>
    <row r="2757" spans="3:3">
      <c r="C2757" s="3"/>
    </row>
    <row r="2758" spans="3:3">
      <c r="C2758" s="3"/>
    </row>
    <row r="2759" spans="3:3">
      <c r="C2759" s="3"/>
    </row>
    <row r="2760" spans="3:3">
      <c r="C2760" s="3"/>
    </row>
    <row r="2761" spans="3:3">
      <c r="C2761" s="3"/>
    </row>
    <row r="2762" spans="3:3">
      <c r="C2762" s="3"/>
    </row>
    <row r="2763" spans="3:3">
      <c r="C2763" s="3"/>
    </row>
    <row r="2764" spans="3:3">
      <c r="C2764" s="3"/>
    </row>
    <row r="2765" spans="3:3">
      <c r="C2765" s="3"/>
    </row>
    <row r="2766" spans="3:3">
      <c r="C2766" s="3"/>
    </row>
    <row r="2767" spans="3:3">
      <c r="C2767" s="3"/>
    </row>
    <row r="2768" spans="3:3">
      <c r="C2768" s="3"/>
    </row>
    <row r="2769" spans="3:3">
      <c r="C2769" s="3"/>
    </row>
    <row r="2770" spans="3:3">
      <c r="C2770" s="3"/>
    </row>
    <row r="2771" spans="3:3">
      <c r="C2771" s="3"/>
    </row>
    <row r="2772" spans="3:3">
      <c r="C2772" s="3"/>
    </row>
    <row r="2773" spans="3:3">
      <c r="C2773" s="3"/>
    </row>
    <row r="2774" spans="3:3">
      <c r="C2774" s="3"/>
    </row>
    <row r="2775" spans="3:3">
      <c r="C2775" s="3"/>
    </row>
    <row r="2776" spans="3:3">
      <c r="C2776" s="3"/>
    </row>
    <row r="2777" spans="3:3">
      <c r="C2777" s="3"/>
    </row>
    <row r="2778" spans="3:3">
      <c r="C2778" s="3"/>
    </row>
    <row r="2779" spans="3:3">
      <c r="C2779" s="3"/>
    </row>
    <row r="2780" spans="3:3">
      <c r="C2780" s="3"/>
    </row>
    <row r="2781" spans="3:3">
      <c r="C2781" s="3"/>
    </row>
    <row r="2782" spans="3:3">
      <c r="C2782" s="3"/>
    </row>
    <row r="2783" spans="3:3">
      <c r="C2783" s="3"/>
    </row>
    <row r="2784" spans="3:3">
      <c r="C2784" s="3"/>
    </row>
    <row r="2785" spans="3:3">
      <c r="C2785" s="3"/>
    </row>
    <row r="2786" spans="3:3">
      <c r="C2786" s="3"/>
    </row>
    <row r="2787" spans="3:3">
      <c r="C2787" s="3"/>
    </row>
    <row r="2788" spans="3:3">
      <c r="C2788" s="3"/>
    </row>
    <row r="2789" spans="3:3">
      <c r="C2789" s="3"/>
    </row>
    <row r="2790" spans="3:3">
      <c r="C2790" s="3"/>
    </row>
    <row r="2791" spans="3:3">
      <c r="C2791" s="3"/>
    </row>
    <row r="2792" spans="3:3">
      <c r="C2792" s="3"/>
    </row>
    <row r="2793" spans="3:3">
      <c r="C2793" s="3"/>
    </row>
    <row r="2794" spans="3:3">
      <c r="C2794" s="3"/>
    </row>
    <row r="2795" spans="3:3">
      <c r="C2795" s="3"/>
    </row>
    <row r="2796" spans="3:3">
      <c r="C2796" s="3"/>
    </row>
    <row r="2797" spans="3:3">
      <c r="C2797" s="3"/>
    </row>
    <row r="2798" spans="3:3">
      <c r="C2798" s="3"/>
    </row>
    <row r="2799" spans="3:3">
      <c r="C2799" s="3"/>
    </row>
    <row r="2800" spans="3:3">
      <c r="C2800" s="3"/>
    </row>
    <row r="2801" spans="3:3">
      <c r="C2801" s="3"/>
    </row>
    <row r="2802" spans="3:3">
      <c r="C2802" s="3"/>
    </row>
    <row r="2803" spans="3:3">
      <c r="C2803" s="3"/>
    </row>
    <row r="2804" spans="3:3">
      <c r="C2804" s="3"/>
    </row>
    <row r="2805" spans="3:3">
      <c r="C2805" s="3"/>
    </row>
    <row r="2806" spans="3:3">
      <c r="C2806" s="3"/>
    </row>
    <row r="2807" spans="3:3">
      <c r="C2807" s="3"/>
    </row>
    <row r="2808" spans="3:3">
      <c r="C2808" s="3"/>
    </row>
    <row r="2809" spans="3:3">
      <c r="C2809" s="3"/>
    </row>
    <row r="2810" spans="3:3">
      <c r="C2810" s="3"/>
    </row>
    <row r="2811" spans="3:3">
      <c r="C2811" s="3"/>
    </row>
    <row r="2812" spans="3:3">
      <c r="C2812" s="3"/>
    </row>
    <row r="2813" spans="3:3">
      <c r="C2813" s="3"/>
    </row>
    <row r="2814" spans="3:3">
      <c r="C2814" s="3"/>
    </row>
    <row r="2815" spans="3:3">
      <c r="C2815" s="3"/>
    </row>
    <row r="2816" spans="3:3">
      <c r="C2816" s="3"/>
    </row>
    <row r="2817" spans="3:3">
      <c r="C2817" s="3"/>
    </row>
    <row r="2818" spans="3:3">
      <c r="C2818" s="3"/>
    </row>
    <row r="2819" spans="3:3">
      <c r="C2819" s="3"/>
    </row>
    <row r="2820" spans="3:3">
      <c r="C2820" s="3"/>
    </row>
    <row r="2821" spans="3:3">
      <c r="C2821" s="3"/>
    </row>
    <row r="2822" spans="3:3">
      <c r="C2822" s="3"/>
    </row>
    <row r="2823" spans="3:3">
      <c r="C2823" s="3"/>
    </row>
    <row r="2824" spans="3:3">
      <c r="C2824" s="3"/>
    </row>
    <row r="2825" spans="3:3">
      <c r="C2825" s="3"/>
    </row>
    <row r="2826" spans="3:3">
      <c r="C2826" s="3"/>
    </row>
    <row r="2827" spans="3:3">
      <c r="C2827" s="3"/>
    </row>
    <row r="2828" spans="3:3">
      <c r="C2828" s="3"/>
    </row>
    <row r="2829" spans="3:3">
      <c r="C2829" s="3"/>
    </row>
    <row r="2830" spans="3:3">
      <c r="C2830" s="3"/>
    </row>
    <row r="2831" spans="3:3">
      <c r="C2831" s="3"/>
    </row>
    <row r="2832" spans="3:3">
      <c r="C2832" s="3"/>
    </row>
    <row r="2833" spans="3:3">
      <c r="C2833" s="3"/>
    </row>
    <row r="2834" spans="3:3">
      <c r="C2834" s="3"/>
    </row>
    <row r="2835" spans="3:3">
      <c r="C2835" s="3"/>
    </row>
    <row r="2836" spans="3:3">
      <c r="C2836" s="3"/>
    </row>
    <row r="2837" spans="3:3">
      <c r="C2837" s="3"/>
    </row>
    <row r="2838" spans="3:3">
      <c r="C2838" s="3"/>
    </row>
    <row r="2839" spans="3:3">
      <c r="C2839" s="3"/>
    </row>
    <row r="2840" spans="3:3">
      <c r="C2840" s="3"/>
    </row>
    <row r="2841" spans="3:3">
      <c r="C2841" s="3"/>
    </row>
    <row r="2842" spans="3:3">
      <c r="C2842" s="3"/>
    </row>
    <row r="2843" spans="3:3">
      <c r="C2843" s="3"/>
    </row>
    <row r="2844" spans="3:3">
      <c r="C2844" s="3"/>
    </row>
    <row r="2845" spans="3:3">
      <c r="C2845" s="3"/>
    </row>
    <row r="2846" spans="3:3">
      <c r="C2846" s="3"/>
    </row>
    <row r="2847" spans="3:3">
      <c r="C2847" s="3"/>
    </row>
    <row r="2848" spans="3:3">
      <c r="C2848" s="3"/>
    </row>
    <row r="2849" spans="3:3">
      <c r="C2849" s="3"/>
    </row>
    <row r="2850" spans="3:3">
      <c r="C2850" s="3"/>
    </row>
    <row r="2851" spans="3:3">
      <c r="C2851" s="3"/>
    </row>
    <row r="2852" spans="3:3">
      <c r="C2852" s="3"/>
    </row>
    <row r="2853" spans="3:3">
      <c r="C2853" s="3"/>
    </row>
    <row r="2854" spans="3:3">
      <c r="C2854" s="3"/>
    </row>
    <row r="2855" spans="3:3">
      <c r="C2855" s="3"/>
    </row>
    <row r="2856" spans="3:3">
      <c r="C2856" s="3"/>
    </row>
    <row r="2857" spans="3:3">
      <c r="C2857" s="3"/>
    </row>
    <row r="2858" spans="3:3">
      <c r="C2858" s="3"/>
    </row>
    <row r="2859" spans="3:3">
      <c r="C2859" s="3"/>
    </row>
    <row r="2860" spans="3:3">
      <c r="C2860" s="3"/>
    </row>
    <row r="2861" spans="3:3">
      <c r="C2861" s="3"/>
    </row>
    <row r="2862" spans="3:3">
      <c r="C2862" s="3"/>
    </row>
    <row r="2863" spans="3:3">
      <c r="C2863" s="3"/>
    </row>
    <row r="2864" spans="3:3">
      <c r="C2864" s="3"/>
    </row>
    <row r="2865" spans="3:3">
      <c r="C2865" s="3"/>
    </row>
    <row r="2866" spans="3:3">
      <c r="C2866" s="3"/>
    </row>
    <row r="2867" spans="3:3">
      <c r="C2867" s="3"/>
    </row>
    <row r="2868" spans="3:3">
      <c r="C2868" s="3"/>
    </row>
    <row r="2869" spans="3:3">
      <c r="C2869" s="3"/>
    </row>
    <row r="2870" spans="3:3">
      <c r="C2870" s="3"/>
    </row>
    <row r="2871" spans="3:3">
      <c r="C2871" s="3"/>
    </row>
    <row r="2872" spans="3:3">
      <c r="C2872" s="3"/>
    </row>
    <row r="2873" spans="3:3">
      <c r="C2873" s="3"/>
    </row>
    <row r="2874" spans="3:3">
      <c r="C2874" s="3"/>
    </row>
    <row r="2875" spans="3:3">
      <c r="C2875" s="3"/>
    </row>
    <row r="2876" spans="3:3">
      <c r="C2876" s="3"/>
    </row>
    <row r="2877" spans="3:3">
      <c r="C2877" s="3"/>
    </row>
    <row r="2878" spans="3:3">
      <c r="C2878" s="3"/>
    </row>
    <row r="2879" spans="3:3">
      <c r="C2879" s="3"/>
    </row>
    <row r="2880" spans="3:3">
      <c r="C2880" s="3"/>
    </row>
    <row r="2881" spans="3:3">
      <c r="C2881" s="3"/>
    </row>
    <row r="2882" spans="3:3">
      <c r="C2882" s="3"/>
    </row>
    <row r="2883" spans="3:3">
      <c r="C2883" s="3"/>
    </row>
    <row r="2884" spans="3:3">
      <c r="C2884" s="3"/>
    </row>
    <row r="2885" spans="3:3">
      <c r="C2885" s="3"/>
    </row>
    <row r="2886" spans="3:3">
      <c r="C2886" s="3"/>
    </row>
    <row r="2887" spans="3:3">
      <c r="C2887" s="3"/>
    </row>
    <row r="2888" spans="3:3">
      <c r="C2888" s="3"/>
    </row>
    <row r="2889" spans="3:3">
      <c r="C2889" s="3"/>
    </row>
    <row r="2890" spans="3:3">
      <c r="C2890" s="3"/>
    </row>
    <row r="2891" spans="3:3">
      <c r="C2891" s="3"/>
    </row>
    <row r="2892" spans="3:3">
      <c r="C2892" s="3"/>
    </row>
    <row r="2893" spans="3:3">
      <c r="C2893" s="3"/>
    </row>
    <row r="2894" spans="3:3">
      <c r="C2894" s="3"/>
    </row>
    <row r="2895" spans="3:3">
      <c r="C2895" s="3"/>
    </row>
    <row r="2896" spans="3:3">
      <c r="C2896" s="3"/>
    </row>
    <row r="2897" spans="3:3">
      <c r="C2897" s="3"/>
    </row>
    <row r="2898" spans="3:3">
      <c r="C2898" s="3"/>
    </row>
    <row r="2899" spans="3:3">
      <c r="C2899" s="3"/>
    </row>
    <row r="2900" spans="3:3">
      <c r="C2900" s="3"/>
    </row>
    <row r="2901" spans="3:3">
      <c r="C2901" s="3"/>
    </row>
    <row r="2902" spans="3:3">
      <c r="C2902" s="3"/>
    </row>
    <row r="2903" spans="3:3">
      <c r="C2903" s="3"/>
    </row>
    <row r="2904" spans="3:3">
      <c r="C2904" s="3"/>
    </row>
    <row r="2905" spans="3:3">
      <c r="C2905" s="3"/>
    </row>
    <row r="2906" spans="3:3">
      <c r="C2906" s="3"/>
    </row>
    <row r="2907" spans="3:3">
      <c r="C2907" s="3"/>
    </row>
    <row r="2908" spans="3:3">
      <c r="C2908" s="3"/>
    </row>
    <row r="2909" spans="3:3">
      <c r="C2909" s="3"/>
    </row>
    <row r="2910" spans="3:3">
      <c r="C2910" s="3"/>
    </row>
    <row r="2911" spans="3:3">
      <c r="C2911" s="3"/>
    </row>
    <row r="2912" spans="3:3">
      <c r="C2912" s="3"/>
    </row>
    <row r="2913" spans="3:3">
      <c r="C2913" s="3"/>
    </row>
    <row r="2914" spans="3:3">
      <c r="C2914" s="3"/>
    </row>
    <row r="2915" spans="3:3">
      <c r="C2915" s="3"/>
    </row>
    <row r="2916" spans="3:3">
      <c r="C2916" s="3"/>
    </row>
    <row r="2917" spans="3:3">
      <c r="C2917" s="3"/>
    </row>
    <row r="2918" spans="3:3">
      <c r="C2918" s="3"/>
    </row>
    <row r="2919" spans="3:3">
      <c r="C2919" s="3"/>
    </row>
    <row r="2920" spans="3:3">
      <c r="C2920" s="3"/>
    </row>
    <row r="2921" spans="3:3">
      <c r="C2921" s="3"/>
    </row>
    <row r="2922" spans="3:3">
      <c r="C2922" s="3"/>
    </row>
    <row r="2923" spans="3:3">
      <c r="C2923" s="3"/>
    </row>
    <row r="2924" spans="3:3">
      <c r="C2924" s="3"/>
    </row>
    <row r="2925" spans="3:3">
      <c r="C2925" s="3"/>
    </row>
    <row r="2926" spans="3:3">
      <c r="C2926" s="3"/>
    </row>
    <row r="2927" spans="3:3">
      <c r="C2927" s="3"/>
    </row>
    <row r="2928" spans="3:3">
      <c r="C2928" s="3"/>
    </row>
    <row r="2929" spans="3:3">
      <c r="C2929" s="3"/>
    </row>
    <row r="2930" spans="3:3">
      <c r="C2930" s="3"/>
    </row>
    <row r="2931" spans="3:3">
      <c r="C2931" s="3"/>
    </row>
    <row r="2932" spans="3:3">
      <c r="C2932" s="3"/>
    </row>
    <row r="2933" spans="3:3">
      <c r="C2933" s="3"/>
    </row>
    <row r="2934" spans="3:3">
      <c r="C2934" s="3"/>
    </row>
    <row r="2935" spans="3:3">
      <c r="C2935" s="3"/>
    </row>
    <row r="2936" spans="3:3">
      <c r="C2936" s="3"/>
    </row>
    <row r="2937" spans="3:3">
      <c r="C2937" s="3"/>
    </row>
    <row r="2938" spans="3:3">
      <c r="C2938" s="3"/>
    </row>
    <row r="2939" spans="3:3">
      <c r="C2939" s="3"/>
    </row>
    <row r="2940" spans="3:3">
      <c r="C2940" s="3"/>
    </row>
    <row r="2941" spans="3:3">
      <c r="C2941" s="3"/>
    </row>
    <row r="2942" spans="3:3">
      <c r="C2942" s="3"/>
    </row>
    <row r="2943" spans="3:3">
      <c r="C2943" s="3"/>
    </row>
    <row r="2944" spans="3:3">
      <c r="C2944" s="3"/>
    </row>
    <row r="2945" spans="3:3">
      <c r="C2945" s="3"/>
    </row>
    <row r="2946" spans="3:3">
      <c r="C2946" s="3"/>
    </row>
    <row r="2947" spans="3:3">
      <c r="C2947" s="3"/>
    </row>
    <row r="2948" spans="3:3">
      <c r="C2948" s="3"/>
    </row>
    <row r="2949" spans="3:3">
      <c r="C2949" s="3"/>
    </row>
    <row r="2950" spans="3:3">
      <c r="C2950" s="3"/>
    </row>
    <row r="2951" spans="3:3">
      <c r="C2951" s="3"/>
    </row>
    <row r="2952" spans="3:3">
      <c r="C2952" s="3"/>
    </row>
    <row r="2953" spans="3:3">
      <c r="C2953" s="3"/>
    </row>
    <row r="2954" spans="3:3">
      <c r="C2954" s="3"/>
    </row>
    <row r="2955" spans="3:3">
      <c r="C2955" s="3"/>
    </row>
    <row r="2956" spans="3:3">
      <c r="C2956" s="3"/>
    </row>
    <row r="2957" spans="3:3">
      <c r="C2957" s="3"/>
    </row>
    <row r="2958" spans="3:3">
      <c r="C2958" s="3"/>
    </row>
    <row r="2959" spans="3:3">
      <c r="C2959" s="3"/>
    </row>
    <row r="2960" spans="3:3">
      <c r="C2960" s="3"/>
    </row>
    <row r="2961" spans="3:3">
      <c r="C2961" s="3"/>
    </row>
    <row r="2962" spans="3:3">
      <c r="C2962" s="3"/>
    </row>
    <row r="2963" spans="3:3">
      <c r="C2963" s="3"/>
    </row>
    <row r="2964" spans="3:3">
      <c r="C2964" s="3"/>
    </row>
    <row r="2965" spans="3:3">
      <c r="C2965" s="3"/>
    </row>
    <row r="2966" spans="3:3">
      <c r="C2966" s="3"/>
    </row>
    <row r="2967" spans="3:3">
      <c r="C2967" s="3"/>
    </row>
    <row r="2968" spans="3:3">
      <c r="C2968" s="3"/>
    </row>
    <row r="2969" spans="3:3">
      <c r="C2969" s="3"/>
    </row>
    <row r="2970" spans="3:3">
      <c r="C2970" s="3"/>
    </row>
    <row r="2971" spans="3:3">
      <c r="C2971" s="3"/>
    </row>
    <row r="2972" spans="3:3">
      <c r="C2972" s="3"/>
    </row>
    <row r="2973" spans="3:3">
      <c r="C2973" s="3"/>
    </row>
    <row r="2974" spans="3:3">
      <c r="C2974" s="3"/>
    </row>
    <row r="2975" spans="3:3">
      <c r="C2975" s="3"/>
    </row>
    <row r="2976" spans="3:3">
      <c r="C2976" s="3"/>
    </row>
    <row r="2977" spans="3:3">
      <c r="C2977" s="3"/>
    </row>
    <row r="2978" spans="3:3">
      <c r="C2978" s="3"/>
    </row>
    <row r="2979" spans="3:3">
      <c r="C2979" s="3"/>
    </row>
    <row r="2980" spans="3:3">
      <c r="C2980" s="3"/>
    </row>
    <row r="2981" spans="3:3">
      <c r="C2981" s="3"/>
    </row>
    <row r="2982" spans="3:3">
      <c r="C2982" s="3"/>
    </row>
    <row r="2983" spans="3:3">
      <c r="C2983" s="3"/>
    </row>
    <row r="2984" spans="3:3">
      <c r="C2984" s="3"/>
    </row>
    <row r="2985" spans="3:3">
      <c r="C2985" s="3"/>
    </row>
    <row r="2986" spans="3:3">
      <c r="C2986" s="3"/>
    </row>
    <row r="2987" spans="3:3">
      <c r="C2987" s="3"/>
    </row>
    <row r="2988" spans="3:3">
      <c r="C2988" s="3"/>
    </row>
    <row r="2989" spans="3:3">
      <c r="C2989" s="3"/>
    </row>
    <row r="2990" spans="3:3">
      <c r="C2990" s="3"/>
    </row>
    <row r="2991" spans="3:3">
      <c r="C2991" s="3"/>
    </row>
    <row r="2992" spans="3:3">
      <c r="C2992" s="3"/>
    </row>
    <row r="2993" spans="3:3">
      <c r="C2993" s="3"/>
    </row>
    <row r="2994" spans="3:3">
      <c r="C2994" s="3"/>
    </row>
    <row r="2995" spans="3:3">
      <c r="C2995" s="3"/>
    </row>
    <row r="2996" spans="3:3">
      <c r="C2996" s="3"/>
    </row>
    <row r="2997" spans="3:3">
      <c r="C2997" s="3"/>
    </row>
    <row r="2998" spans="3:3">
      <c r="C2998" s="3"/>
    </row>
    <row r="2999" spans="3:3">
      <c r="C2999" s="3"/>
    </row>
    <row r="3000" spans="3:3">
      <c r="C3000" s="3"/>
    </row>
    <row r="3001" spans="3:3">
      <c r="C3001" s="3"/>
    </row>
    <row r="3002" spans="3:3">
      <c r="C3002" s="3"/>
    </row>
    <row r="3003" spans="3:3">
      <c r="C3003" s="3"/>
    </row>
    <row r="3004" spans="3:3">
      <c r="C3004" s="3"/>
    </row>
    <row r="3005" spans="3:3">
      <c r="C3005" s="3"/>
    </row>
    <row r="3006" spans="3:3">
      <c r="C3006" s="3"/>
    </row>
    <row r="3007" spans="3:3">
      <c r="C3007" s="3"/>
    </row>
    <row r="3008" spans="3:3">
      <c r="C3008" s="3"/>
    </row>
    <row r="3009" spans="3:3">
      <c r="C3009" s="3"/>
    </row>
    <row r="3010" spans="3:3">
      <c r="C3010" s="3"/>
    </row>
    <row r="3011" spans="3:3">
      <c r="C3011" s="3"/>
    </row>
    <row r="3012" spans="3:3">
      <c r="C3012" s="3"/>
    </row>
    <row r="3013" spans="3:3">
      <c r="C3013" s="3"/>
    </row>
    <row r="3014" spans="3:3">
      <c r="C3014" s="3"/>
    </row>
    <row r="3015" spans="3:3">
      <c r="C3015" s="3"/>
    </row>
    <row r="3016" spans="3:3">
      <c r="C3016" s="3"/>
    </row>
    <row r="3017" spans="3:3">
      <c r="C3017" s="3"/>
    </row>
    <row r="3018" spans="3:3">
      <c r="C3018" s="3"/>
    </row>
    <row r="3019" spans="3:3">
      <c r="C3019" s="3"/>
    </row>
    <row r="3020" spans="3:3">
      <c r="C3020" s="3"/>
    </row>
    <row r="3021" spans="3:3">
      <c r="C3021" s="3"/>
    </row>
    <row r="3022" spans="3:3">
      <c r="C3022" s="3"/>
    </row>
    <row r="3023" spans="3:3">
      <c r="C3023" s="3"/>
    </row>
    <row r="3024" spans="3:3">
      <c r="C3024" s="3"/>
    </row>
    <row r="3025" spans="3:3">
      <c r="C3025" s="3"/>
    </row>
    <row r="3026" spans="3:3">
      <c r="C3026" s="3"/>
    </row>
    <row r="3027" spans="3:3">
      <c r="C3027" s="3"/>
    </row>
    <row r="3028" spans="3:3">
      <c r="C3028" s="3"/>
    </row>
    <row r="3029" spans="3:3">
      <c r="C3029" s="3"/>
    </row>
    <row r="3030" spans="3:3">
      <c r="C3030" s="3"/>
    </row>
    <row r="3031" spans="3:3">
      <c r="C3031" s="3"/>
    </row>
    <row r="3032" spans="3:3">
      <c r="C3032" s="3"/>
    </row>
    <row r="3033" spans="3:3">
      <c r="C3033" s="3"/>
    </row>
    <row r="3034" spans="3:3">
      <c r="C3034" s="3"/>
    </row>
    <row r="3035" spans="3:3">
      <c r="C3035" s="3"/>
    </row>
    <row r="3036" spans="3:3">
      <c r="C3036" s="3"/>
    </row>
    <row r="3037" spans="3:3">
      <c r="C3037" s="3"/>
    </row>
    <row r="3038" spans="3:3">
      <c r="C3038" s="3"/>
    </row>
    <row r="3039" spans="3:3">
      <c r="C3039" s="3"/>
    </row>
    <row r="3040" spans="3:3">
      <c r="C3040" s="3"/>
    </row>
    <row r="3041" spans="3:3">
      <c r="C3041" s="3"/>
    </row>
    <row r="3042" spans="3:3">
      <c r="C3042" s="3"/>
    </row>
    <row r="3043" spans="3:3">
      <c r="C3043" s="3"/>
    </row>
    <row r="3044" spans="3:3">
      <c r="C3044" s="3"/>
    </row>
    <row r="3045" spans="3:3">
      <c r="C3045" s="3"/>
    </row>
    <row r="3046" spans="3:3">
      <c r="C3046" s="3"/>
    </row>
    <row r="3047" spans="3:3">
      <c r="C3047" s="3"/>
    </row>
    <row r="3048" spans="3:3">
      <c r="C3048" s="3"/>
    </row>
    <row r="3049" spans="3:3">
      <c r="C3049" s="3"/>
    </row>
    <row r="3050" spans="3:3">
      <c r="C3050" s="3"/>
    </row>
    <row r="3051" spans="3:3">
      <c r="C3051" s="3"/>
    </row>
    <row r="3052" spans="3:3">
      <c r="C3052" s="3"/>
    </row>
    <row r="3053" spans="3:3">
      <c r="C3053" s="3"/>
    </row>
    <row r="3054" spans="3:3">
      <c r="C3054" s="3"/>
    </row>
    <row r="3055" spans="3:3">
      <c r="C3055" s="3"/>
    </row>
    <row r="3056" spans="3:3">
      <c r="C3056" s="3"/>
    </row>
    <row r="3057" spans="3:3">
      <c r="C3057" s="3"/>
    </row>
    <row r="3058" spans="3:3">
      <c r="C3058" s="3"/>
    </row>
    <row r="3059" spans="3:3">
      <c r="C3059" s="3"/>
    </row>
    <row r="3060" spans="3:3">
      <c r="C3060" s="3"/>
    </row>
    <row r="3061" spans="3:3">
      <c r="C3061" s="3"/>
    </row>
    <row r="3062" spans="3:3">
      <c r="C3062" s="3"/>
    </row>
    <row r="3063" spans="3:3">
      <c r="C3063" s="3"/>
    </row>
    <row r="3064" spans="3:3">
      <c r="C3064" s="3"/>
    </row>
    <row r="3065" spans="3:3">
      <c r="C3065" s="3"/>
    </row>
    <row r="3066" spans="3:3">
      <c r="C3066" s="3"/>
    </row>
    <row r="3067" spans="3:3">
      <c r="C3067" s="3"/>
    </row>
    <row r="3068" spans="3:3">
      <c r="C3068" s="3"/>
    </row>
    <row r="3069" spans="3:3">
      <c r="C3069" s="3"/>
    </row>
    <row r="3070" spans="3:3">
      <c r="C3070" s="3"/>
    </row>
    <row r="3071" spans="3:3">
      <c r="C3071" s="3"/>
    </row>
    <row r="3072" spans="3:3">
      <c r="C3072" s="3"/>
    </row>
    <row r="3073" spans="3:3">
      <c r="C3073" s="3"/>
    </row>
    <row r="3074" spans="3:3">
      <c r="C3074" s="3"/>
    </row>
    <row r="3075" spans="3:3">
      <c r="C3075" s="3"/>
    </row>
    <row r="3076" spans="3:3">
      <c r="C3076" s="3"/>
    </row>
    <row r="3077" spans="3:3">
      <c r="C3077" s="3"/>
    </row>
    <row r="3078" spans="3:3">
      <c r="C3078" s="3"/>
    </row>
    <row r="3079" spans="3:3">
      <c r="C3079" s="3"/>
    </row>
    <row r="3080" spans="3:3">
      <c r="C3080" s="3"/>
    </row>
    <row r="3081" spans="3:3">
      <c r="C3081" s="3"/>
    </row>
    <row r="3082" spans="3:3">
      <c r="C3082" s="3"/>
    </row>
    <row r="3083" spans="3:3">
      <c r="C3083" s="3"/>
    </row>
    <row r="3084" spans="3:3">
      <c r="C3084" s="3"/>
    </row>
    <row r="3085" spans="3:3">
      <c r="C3085" s="3"/>
    </row>
    <row r="3086" spans="3:3">
      <c r="C3086" s="3"/>
    </row>
    <row r="3087" spans="3:3">
      <c r="C3087" s="3"/>
    </row>
    <row r="3088" spans="3:3">
      <c r="C3088" s="3"/>
    </row>
    <row r="3089" spans="3:3">
      <c r="C3089" s="3"/>
    </row>
    <row r="3090" spans="3:3">
      <c r="C3090" s="3"/>
    </row>
    <row r="3091" spans="3:3">
      <c r="C3091" s="3"/>
    </row>
    <row r="3092" spans="3:3">
      <c r="C3092" s="3"/>
    </row>
    <row r="3093" spans="3:3">
      <c r="C3093" s="3"/>
    </row>
    <row r="3094" spans="3:3">
      <c r="C3094" s="3"/>
    </row>
    <row r="3095" spans="3:3">
      <c r="C3095" s="3"/>
    </row>
    <row r="3096" spans="3:3">
      <c r="C3096" s="3"/>
    </row>
    <row r="3097" spans="3:3">
      <c r="C3097" s="3"/>
    </row>
    <row r="3098" spans="3:3">
      <c r="C3098" s="3"/>
    </row>
    <row r="3099" spans="3:3">
      <c r="C3099" s="3"/>
    </row>
    <row r="3100" spans="3:3">
      <c r="C3100" s="3"/>
    </row>
    <row r="3101" spans="3:3">
      <c r="C3101" s="3"/>
    </row>
    <row r="3102" spans="3:3">
      <c r="C3102" s="3"/>
    </row>
    <row r="3103" spans="3:3">
      <c r="C3103" s="3"/>
    </row>
    <row r="3104" spans="3:3">
      <c r="C3104" s="3"/>
    </row>
    <row r="3105" spans="3:3">
      <c r="C3105" s="3"/>
    </row>
    <row r="3106" spans="3:3">
      <c r="C3106" s="3"/>
    </row>
    <row r="3107" spans="3:3">
      <c r="C3107" s="3"/>
    </row>
    <row r="3108" spans="3:3">
      <c r="C3108" s="3"/>
    </row>
    <row r="3109" spans="3:3">
      <c r="C3109" s="3"/>
    </row>
    <row r="3110" spans="3:3">
      <c r="C3110" s="3"/>
    </row>
    <row r="3111" spans="3:3">
      <c r="C3111" s="3"/>
    </row>
    <row r="3112" spans="3:3">
      <c r="C3112" s="3"/>
    </row>
    <row r="3113" spans="3:3">
      <c r="C3113" s="3"/>
    </row>
    <row r="3114" spans="3:3">
      <c r="C3114" s="3"/>
    </row>
    <row r="3115" spans="3:3">
      <c r="C3115" s="3"/>
    </row>
    <row r="3116" spans="3:3">
      <c r="C3116" s="3"/>
    </row>
    <row r="3117" spans="3:3">
      <c r="C3117" s="3"/>
    </row>
    <row r="3118" spans="3:3">
      <c r="C3118" s="3"/>
    </row>
    <row r="3119" spans="3:3">
      <c r="C3119" s="3"/>
    </row>
    <row r="3120" spans="3:3">
      <c r="C3120" s="3"/>
    </row>
    <row r="3121" spans="3:3">
      <c r="C3121" s="3"/>
    </row>
    <row r="3122" spans="3:3">
      <c r="C3122" s="3"/>
    </row>
    <row r="3123" spans="3:3">
      <c r="C3123" s="3"/>
    </row>
    <row r="3124" spans="3:3">
      <c r="C3124" s="3"/>
    </row>
    <row r="3125" spans="3:3">
      <c r="C3125" s="3"/>
    </row>
    <row r="3126" spans="3:3">
      <c r="C3126" s="3"/>
    </row>
    <row r="3127" spans="3:3">
      <c r="C3127" s="3"/>
    </row>
    <row r="3128" spans="3:3">
      <c r="C3128" s="3"/>
    </row>
    <row r="3129" spans="3:3">
      <c r="C3129" s="3"/>
    </row>
    <row r="3130" spans="3:3">
      <c r="C3130" s="3"/>
    </row>
    <row r="3131" spans="3:3">
      <c r="C3131" s="3"/>
    </row>
    <row r="3132" spans="3:3">
      <c r="C3132" s="3"/>
    </row>
    <row r="3133" spans="3:3">
      <c r="C3133" s="3"/>
    </row>
    <row r="3134" spans="3:3">
      <c r="C3134" s="3"/>
    </row>
    <row r="3135" spans="3:3">
      <c r="C3135" s="3"/>
    </row>
    <row r="3136" spans="3:3">
      <c r="C3136" s="3"/>
    </row>
    <row r="3137" spans="3:3">
      <c r="C3137" s="3"/>
    </row>
    <row r="3138" spans="3:3">
      <c r="C3138" s="3"/>
    </row>
    <row r="3139" spans="3:3">
      <c r="C3139" s="3"/>
    </row>
    <row r="3140" spans="3:3">
      <c r="C3140" s="3"/>
    </row>
    <row r="3141" spans="3:3">
      <c r="C3141" s="3"/>
    </row>
    <row r="3142" spans="3:3">
      <c r="C3142" s="3"/>
    </row>
    <row r="3143" spans="3:3">
      <c r="C3143" s="3"/>
    </row>
    <row r="3144" spans="3:3">
      <c r="C3144" s="3"/>
    </row>
    <row r="3145" spans="3:3">
      <c r="C3145" s="3"/>
    </row>
    <row r="3146" spans="3:3">
      <c r="C3146" s="3"/>
    </row>
    <row r="3147" spans="3:3">
      <c r="C3147" s="3"/>
    </row>
    <row r="3148" spans="3:3">
      <c r="C3148" s="3"/>
    </row>
    <row r="3149" spans="3:3">
      <c r="C3149" s="3"/>
    </row>
    <row r="3150" spans="3:3">
      <c r="C3150" s="3"/>
    </row>
    <row r="3151" spans="3:3">
      <c r="C3151" s="3"/>
    </row>
    <row r="3152" spans="3:3">
      <c r="C3152" s="3"/>
    </row>
    <row r="3153" spans="3:3">
      <c r="C3153" s="3"/>
    </row>
    <row r="3154" spans="3:3">
      <c r="C3154" s="3"/>
    </row>
    <row r="3155" spans="3:3">
      <c r="C3155" s="3"/>
    </row>
    <row r="3156" spans="3:3">
      <c r="C3156" s="3"/>
    </row>
    <row r="3157" spans="3:3">
      <c r="C3157" s="3"/>
    </row>
    <row r="3158" spans="3:3">
      <c r="C3158" s="3"/>
    </row>
    <row r="3159" spans="3:3">
      <c r="C3159" s="3"/>
    </row>
    <row r="3160" spans="3:3">
      <c r="C3160" s="3"/>
    </row>
    <row r="3161" spans="3:3">
      <c r="C3161" s="3"/>
    </row>
    <row r="3162" spans="3:3">
      <c r="C3162" s="3"/>
    </row>
    <row r="3163" spans="3:3">
      <c r="C3163" s="3"/>
    </row>
    <row r="3164" spans="3:3">
      <c r="C3164" s="3"/>
    </row>
    <row r="3165" spans="3:3">
      <c r="C3165" s="3"/>
    </row>
    <row r="3166" spans="3:3">
      <c r="C3166" s="3"/>
    </row>
    <row r="3167" spans="3:3">
      <c r="C3167" s="3"/>
    </row>
    <row r="3168" spans="3:3">
      <c r="C3168" s="3"/>
    </row>
    <row r="3169" spans="3:3">
      <c r="C3169" s="3"/>
    </row>
    <row r="3170" spans="3:3">
      <c r="C3170" s="3"/>
    </row>
    <row r="3171" spans="3:3">
      <c r="C3171" s="3"/>
    </row>
    <row r="3172" spans="3:3">
      <c r="C3172" s="3"/>
    </row>
    <row r="3173" spans="3:3">
      <c r="C3173" s="3"/>
    </row>
    <row r="3174" spans="3:3">
      <c r="C3174" s="3"/>
    </row>
    <row r="3175" spans="3:3">
      <c r="C3175" s="3"/>
    </row>
    <row r="3176" spans="3:3">
      <c r="C3176" s="3"/>
    </row>
    <row r="3177" spans="3:3">
      <c r="C3177" s="3"/>
    </row>
    <row r="3178" spans="3:3">
      <c r="C3178" s="3"/>
    </row>
    <row r="3179" spans="3:3">
      <c r="C3179" s="3"/>
    </row>
    <row r="3180" spans="3:3">
      <c r="C3180" s="3"/>
    </row>
    <row r="3181" spans="3:3">
      <c r="C3181" s="3"/>
    </row>
    <row r="3182" spans="3:3">
      <c r="C3182" s="3"/>
    </row>
    <row r="3183" spans="3:3">
      <c r="C3183" s="3"/>
    </row>
    <row r="3184" spans="3:3">
      <c r="C3184" s="3"/>
    </row>
    <row r="3185" spans="3:3">
      <c r="C3185" s="3"/>
    </row>
    <row r="3186" spans="3:3">
      <c r="C3186" s="3"/>
    </row>
    <row r="3187" spans="3:3">
      <c r="C3187" s="3"/>
    </row>
    <row r="3188" spans="3:3">
      <c r="C3188" s="3"/>
    </row>
    <row r="3189" spans="3:3">
      <c r="C3189" s="3"/>
    </row>
    <row r="3190" spans="3:3">
      <c r="C3190" s="3"/>
    </row>
    <row r="3191" spans="3:3">
      <c r="C3191" s="3"/>
    </row>
    <row r="3192" spans="3:3">
      <c r="C3192" s="3"/>
    </row>
    <row r="3193" spans="3:3">
      <c r="C3193" s="3"/>
    </row>
    <row r="3194" spans="3:3">
      <c r="C3194" s="3"/>
    </row>
    <row r="3195" spans="3:3">
      <c r="C3195" s="3"/>
    </row>
    <row r="3196" spans="3:3">
      <c r="C3196" s="3"/>
    </row>
    <row r="3197" spans="3:3">
      <c r="C3197" s="3"/>
    </row>
    <row r="3198" spans="3:3">
      <c r="C3198" s="3"/>
    </row>
    <row r="3199" spans="3:3">
      <c r="C3199" s="3"/>
    </row>
    <row r="3200" spans="3:3">
      <c r="C3200" s="3"/>
    </row>
    <row r="3201" spans="3:3">
      <c r="C3201" s="3"/>
    </row>
    <row r="3202" spans="3:3">
      <c r="C3202" s="3"/>
    </row>
    <row r="3203" spans="3:3">
      <c r="C3203" s="3"/>
    </row>
    <row r="3204" spans="3:3">
      <c r="C3204" s="3"/>
    </row>
    <row r="3205" spans="3:3">
      <c r="C3205" s="3"/>
    </row>
    <row r="3206" spans="3:3">
      <c r="C3206" s="3"/>
    </row>
    <row r="3207" spans="3:3">
      <c r="C3207" s="3"/>
    </row>
    <row r="3208" spans="3:3">
      <c r="C3208" s="3"/>
    </row>
    <row r="3209" spans="3:3">
      <c r="C3209" s="3"/>
    </row>
    <row r="3210" spans="3:3">
      <c r="C3210" s="3"/>
    </row>
    <row r="3211" spans="3:3">
      <c r="C3211" s="3"/>
    </row>
    <row r="3212" spans="3:3">
      <c r="C3212" s="3"/>
    </row>
    <row r="3213" spans="3:3">
      <c r="C3213" s="3"/>
    </row>
    <row r="3214" spans="3:3">
      <c r="C3214" s="3"/>
    </row>
    <row r="3215" spans="3:3">
      <c r="C3215" s="3"/>
    </row>
    <row r="3216" spans="3:3">
      <c r="C3216" s="3"/>
    </row>
    <row r="3217" spans="3:3">
      <c r="C3217" s="3"/>
    </row>
    <row r="3218" spans="3:3">
      <c r="C3218" s="3"/>
    </row>
    <row r="3219" spans="3:3">
      <c r="C3219" s="3"/>
    </row>
    <row r="3220" spans="3:3">
      <c r="C3220" s="3"/>
    </row>
    <row r="3221" spans="3:3">
      <c r="C3221" s="3"/>
    </row>
    <row r="3222" spans="3:3">
      <c r="C3222" s="3"/>
    </row>
    <row r="3223" spans="3:3">
      <c r="C3223" s="3"/>
    </row>
    <row r="3224" spans="3:3">
      <c r="C3224" s="3"/>
    </row>
    <row r="3225" spans="3:3">
      <c r="C3225" s="3"/>
    </row>
    <row r="3226" spans="3:3">
      <c r="C3226" s="3"/>
    </row>
    <row r="3227" spans="3:3">
      <c r="C3227" s="3"/>
    </row>
    <row r="3228" spans="3:3">
      <c r="C3228" s="3"/>
    </row>
    <row r="3229" spans="3:3">
      <c r="C3229" s="3"/>
    </row>
    <row r="3230" spans="3:3">
      <c r="C3230" s="3"/>
    </row>
    <row r="3231" spans="3:3">
      <c r="C3231" s="3"/>
    </row>
    <row r="3232" spans="3:3">
      <c r="C3232" s="3"/>
    </row>
    <row r="3233" spans="3:3">
      <c r="C3233" s="3"/>
    </row>
    <row r="3234" spans="3:3">
      <c r="C3234" s="3"/>
    </row>
    <row r="3235" spans="3:3">
      <c r="C3235" s="3"/>
    </row>
    <row r="3236" spans="3:3">
      <c r="C3236" s="3"/>
    </row>
    <row r="3237" spans="3:3">
      <c r="C3237" s="3"/>
    </row>
    <row r="3238" spans="3:3">
      <c r="C3238" s="3"/>
    </row>
    <row r="3239" spans="3:3">
      <c r="C3239" s="3"/>
    </row>
    <row r="3240" spans="3:3">
      <c r="C3240" s="3"/>
    </row>
    <row r="3241" spans="3:3">
      <c r="C3241" s="3"/>
    </row>
    <row r="3242" spans="3:3">
      <c r="C3242" s="3"/>
    </row>
    <row r="3243" spans="3:3">
      <c r="C3243" s="3"/>
    </row>
    <row r="3244" spans="3:3">
      <c r="C3244" s="3"/>
    </row>
    <row r="3245" spans="3:3">
      <c r="C3245" s="3"/>
    </row>
    <row r="3246" spans="3:3">
      <c r="C3246" s="3"/>
    </row>
    <row r="3247" spans="3:3">
      <c r="C3247" s="3"/>
    </row>
    <row r="3248" spans="3:3">
      <c r="C3248" s="3"/>
    </row>
    <row r="3249" spans="3:3">
      <c r="C3249" s="3"/>
    </row>
    <row r="3250" spans="3:3">
      <c r="C3250" s="3"/>
    </row>
    <row r="3251" spans="3:3">
      <c r="C3251" s="3"/>
    </row>
    <row r="3252" spans="3:3">
      <c r="C3252" s="3"/>
    </row>
    <row r="3253" spans="3:3">
      <c r="C3253" s="3"/>
    </row>
    <row r="3254" spans="3:3">
      <c r="C3254" s="3"/>
    </row>
    <row r="3255" spans="3:3">
      <c r="C3255" s="3"/>
    </row>
    <row r="3256" spans="3:3">
      <c r="C3256" s="3"/>
    </row>
    <row r="3257" spans="3:3">
      <c r="C3257" s="3"/>
    </row>
    <row r="3258" spans="3:3">
      <c r="C3258" s="3"/>
    </row>
    <row r="3259" spans="3:3">
      <c r="C3259" s="3"/>
    </row>
    <row r="3260" spans="3:3">
      <c r="C3260" s="3"/>
    </row>
    <row r="3261" spans="3:3">
      <c r="C3261" s="3"/>
    </row>
    <row r="3262" spans="3:3">
      <c r="C3262" s="3"/>
    </row>
    <row r="3263" spans="3:3">
      <c r="C3263" s="3"/>
    </row>
    <row r="3264" spans="3:3">
      <c r="C3264" s="3"/>
    </row>
    <row r="3265" spans="3:3">
      <c r="C3265" s="3"/>
    </row>
    <row r="3266" spans="3:3">
      <c r="C3266" s="3"/>
    </row>
    <row r="3267" spans="3:3">
      <c r="C3267" s="3"/>
    </row>
    <row r="3268" spans="3:3">
      <c r="C3268" s="3"/>
    </row>
    <row r="3269" spans="3:3">
      <c r="C3269" s="3"/>
    </row>
    <row r="3270" spans="3:3">
      <c r="C3270" s="3"/>
    </row>
    <row r="3271" spans="3:3">
      <c r="C3271" s="3"/>
    </row>
    <row r="3272" spans="3:3">
      <c r="C3272" s="3"/>
    </row>
    <row r="3273" spans="3:3">
      <c r="C3273" s="3"/>
    </row>
    <row r="3274" spans="3:3">
      <c r="C3274" s="3"/>
    </row>
    <row r="3275" spans="3:3">
      <c r="C3275" s="3"/>
    </row>
    <row r="3276" spans="3:3">
      <c r="C3276" s="3"/>
    </row>
    <row r="3277" spans="3:3">
      <c r="C3277" s="3"/>
    </row>
    <row r="3278" spans="3:3">
      <c r="C3278" s="3"/>
    </row>
    <row r="3279" spans="3:3">
      <c r="C3279" s="3"/>
    </row>
    <row r="3280" spans="3:3">
      <c r="C3280" s="3"/>
    </row>
    <row r="3281" spans="3:3">
      <c r="C3281" s="3"/>
    </row>
    <row r="3282" spans="3:3">
      <c r="C3282" s="3"/>
    </row>
    <row r="3283" spans="3:3">
      <c r="C3283" s="3"/>
    </row>
    <row r="3284" spans="3:3">
      <c r="C3284" s="3"/>
    </row>
    <row r="3285" spans="3:3">
      <c r="C3285" s="3"/>
    </row>
    <row r="3286" spans="3:3">
      <c r="C3286" s="3"/>
    </row>
    <row r="3287" spans="3:3">
      <c r="C3287" s="3"/>
    </row>
    <row r="3288" spans="3:3">
      <c r="C3288" s="3"/>
    </row>
    <row r="3289" spans="3:3">
      <c r="C3289" s="3"/>
    </row>
    <row r="3290" spans="3:3">
      <c r="C3290" s="3"/>
    </row>
    <row r="3291" spans="3:3">
      <c r="C3291" s="3"/>
    </row>
    <row r="3292" spans="3:3">
      <c r="C3292" s="3"/>
    </row>
    <row r="3293" spans="3:3">
      <c r="C3293" s="3"/>
    </row>
    <row r="3294" spans="3:3">
      <c r="C3294" s="3"/>
    </row>
    <row r="3295" spans="3:3">
      <c r="C3295" s="3"/>
    </row>
    <row r="3296" spans="3:3">
      <c r="C3296" s="3"/>
    </row>
    <row r="3297" spans="3:3">
      <c r="C3297" s="3"/>
    </row>
    <row r="3298" spans="3:3">
      <c r="C3298" s="3"/>
    </row>
    <row r="3299" spans="3:3">
      <c r="C3299" s="3"/>
    </row>
    <row r="3300" spans="3:3">
      <c r="C3300" s="3"/>
    </row>
    <row r="3301" spans="3:3">
      <c r="C3301" s="3"/>
    </row>
    <row r="3302" spans="3:3">
      <c r="C3302" s="3"/>
    </row>
    <row r="3303" spans="3:3">
      <c r="C3303" s="3"/>
    </row>
    <row r="3304" spans="3:3">
      <c r="C3304" s="3"/>
    </row>
    <row r="3305" spans="3:3">
      <c r="C3305" s="3"/>
    </row>
    <row r="3306" spans="3:3">
      <c r="C3306" s="3"/>
    </row>
    <row r="3307" spans="3:3">
      <c r="C3307" s="3"/>
    </row>
    <row r="3308" spans="3:3">
      <c r="C3308" s="3"/>
    </row>
    <row r="3309" spans="3:3">
      <c r="C3309" s="3"/>
    </row>
    <row r="3310" spans="3:3">
      <c r="C3310" s="3"/>
    </row>
    <row r="3311" spans="3:3">
      <c r="C3311" s="3"/>
    </row>
    <row r="3312" spans="3:3">
      <c r="C3312" s="3"/>
    </row>
    <row r="3313" spans="3:3">
      <c r="C3313" s="3"/>
    </row>
    <row r="3314" spans="3:3">
      <c r="C3314" s="3"/>
    </row>
    <row r="3315" spans="3:3">
      <c r="C3315" s="3"/>
    </row>
    <row r="3316" spans="3:3">
      <c r="C3316" s="3"/>
    </row>
    <row r="3317" spans="3:3">
      <c r="C3317" s="3"/>
    </row>
    <row r="3318" spans="3:3">
      <c r="C3318" s="3"/>
    </row>
    <row r="3319" spans="3:3">
      <c r="C3319" s="3"/>
    </row>
    <row r="3320" spans="3:3">
      <c r="C3320" s="3"/>
    </row>
    <row r="3321" spans="3:3">
      <c r="C3321" s="3"/>
    </row>
    <row r="3322" spans="3:3">
      <c r="C3322" s="3"/>
    </row>
    <row r="3323" spans="3:3">
      <c r="C3323" s="3"/>
    </row>
    <row r="3324" spans="3:3">
      <c r="C3324" s="3"/>
    </row>
    <row r="3325" spans="3:3">
      <c r="C3325" s="3"/>
    </row>
    <row r="3326" spans="3:3">
      <c r="C3326" s="3"/>
    </row>
    <row r="3327" spans="3:3">
      <c r="C3327" s="3"/>
    </row>
    <row r="3328" spans="3:3">
      <c r="C3328" s="3"/>
    </row>
    <row r="3329" spans="3:3">
      <c r="C3329" s="3"/>
    </row>
    <row r="3330" spans="3:3">
      <c r="C3330" s="3"/>
    </row>
    <row r="3331" spans="3:3">
      <c r="C3331" s="3"/>
    </row>
    <row r="3332" spans="3:3">
      <c r="C3332" s="3"/>
    </row>
    <row r="3333" spans="3:3">
      <c r="C3333" s="3"/>
    </row>
    <row r="3334" spans="3:3">
      <c r="C3334" s="3"/>
    </row>
    <row r="3335" spans="3:3">
      <c r="C3335" s="3"/>
    </row>
    <row r="3336" spans="3:3">
      <c r="C3336" s="3"/>
    </row>
    <row r="3337" spans="3:3">
      <c r="C3337" s="3"/>
    </row>
    <row r="3338" spans="3:3">
      <c r="C3338" s="3"/>
    </row>
    <row r="3339" spans="3:3">
      <c r="C3339" s="3"/>
    </row>
    <row r="3340" spans="3:3">
      <c r="C3340" s="3"/>
    </row>
    <row r="3341" spans="3:3">
      <c r="C3341" s="3"/>
    </row>
    <row r="3342" spans="3:3">
      <c r="C3342" s="3"/>
    </row>
    <row r="3343" spans="3:3">
      <c r="C3343" s="3"/>
    </row>
    <row r="3344" spans="3:3">
      <c r="C3344" s="3"/>
    </row>
    <row r="3345" spans="3:3">
      <c r="C3345" s="3"/>
    </row>
    <row r="3346" spans="3:3">
      <c r="C3346" s="3"/>
    </row>
    <row r="3347" spans="3:3">
      <c r="C3347" s="3"/>
    </row>
    <row r="3348" spans="3:3">
      <c r="C3348" s="3"/>
    </row>
    <row r="3349" spans="3:3">
      <c r="C3349" s="3"/>
    </row>
    <row r="3350" spans="3:3">
      <c r="C3350" s="3"/>
    </row>
    <row r="3351" spans="3:3">
      <c r="C3351" s="3"/>
    </row>
    <row r="3352" spans="3:3">
      <c r="C3352" s="3"/>
    </row>
    <row r="3353" spans="3:3">
      <c r="C3353" s="3"/>
    </row>
    <row r="3354" spans="3:3">
      <c r="C3354" s="3"/>
    </row>
    <row r="3355" spans="3:3">
      <c r="C3355" s="3"/>
    </row>
    <row r="3356" spans="3:3">
      <c r="C3356" s="3"/>
    </row>
    <row r="3357" spans="3:3">
      <c r="C3357" s="3"/>
    </row>
    <row r="3358" spans="3:3">
      <c r="C3358" s="3"/>
    </row>
    <row r="3359" spans="3:3">
      <c r="C3359" s="3"/>
    </row>
    <row r="3360" spans="3:3">
      <c r="C3360" s="3"/>
    </row>
    <row r="3361" spans="3:3">
      <c r="C3361" s="3"/>
    </row>
    <row r="3362" spans="3:3">
      <c r="C3362" s="3"/>
    </row>
    <row r="3363" spans="3:3">
      <c r="C3363" s="3"/>
    </row>
    <row r="3364" spans="3:3">
      <c r="C3364" s="3"/>
    </row>
    <row r="3365" spans="3:3">
      <c r="C3365" s="3"/>
    </row>
    <row r="3366" spans="3:3">
      <c r="C3366" s="3"/>
    </row>
    <row r="3367" spans="3:3">
      <c r="C3367" s="3"/>
    </row>
    <row r="3368" spans="3:3">
      <c r="C3368" s="3"/>
    </row>
    <row r="3369" spans="3:3">
      <c r="C3369" s="3"/>
    </row>
    <row r="3370" spans="3:3">
      <c r="C3370" s="3"/>
    </row>
    <row r="3371" spans="3:3">
      <c r="C3371" s="3"/>
    </row>
    <row r="3372" spans="3:3">
      <c r="C3372" s="3"/>
    </row>
    <row r="3373" spans="3:3">
      <c r="C3373" s="3"/>
    </row>
    <row r="3374" spans="3:3">
      <c r="C3374" s="3"/>
    </row>
    <row r="3375" spans="3:3">
      <c r="C3375" s="3"/>
    </row>
    <row r="3376" spans="3:3">
      <c r="C3376" s="3"/>
    </row>
    <row r="3377" spans="3:3">
      <c r="C3377" s="3"/>
    </row>
    <row r="3378" spans="3:3">
      <c r="C3378" s="3"/>
    </row>
    <row r="3379" spans="3:3">
      <c r="C3379" s="3"/>
    </row>
    <row r="3380" spans="3:3">
      <c r="C3380" s="3"/>
    </row>
    <row r="3381" spans="3:3">
      <c r="C3381" s="3"/>
    </row>
    <row r="3382" spans="3:3">
      <c r="C3382" s="3"/>
    </row>
    <row r="3383" spans="3:3">
      <c r="C3383" s="3"/>
    </row>
    <row r="3384" spans="3:3">
      <c r="C3384" s="3"/>
    </row>
    <row r="3385" spans="3:3">
      <c r="C3385" s="3"/>
    </row>
    <row r="3386" spans="3:3">
      <c r="C3386" s="3"/>
    </row>
    <row r="3387" spans="3:3">
      <c r="C3387" s="3"/>
    </row>
    <row r="3388" spans="3:3">
      <c r="C3388" s="3"/>
    </row>
    <row r="3389" spans="3:3">
      <c r="C3389" s="3"/>
    </row>
    <row r="3390" spans="3:3">
      <c r="C3390" s="3"/>
    </row>
    <row r="3391" spans="3:3">
      <c r="C3391" s="3"/>
    </row>
    <row r="3392" spans="3:3">
      <c r="C3392" s="3"/>
    </row>
    <row r="3393" spans="3:3">
      <c r="C3393" s="3"/>
    </row>
    <row r="3394" spans="3:3">
      <c r="C3394" s="3"/>
    </row>
    <row r="3395" spans="3:3">
      <c r="C3395" s="3"/>
    </row>
    <row r="3396" spans="3:3">
      <c r="C3396" s="3"/>
    </row>
    <row r="3397" spans="3:3">
      <c r="C3397" s="3"/>
    </row>
    <row r="3398" spans="3:3">
      <c r="C3398" s="3"/>
    </row>
    <row r="3399" spans="3:3">
      <c r="C3399" s="3"/>
    </row>
    <row r="3400" spans="3:3">
      <c r="C3400" s="3"/>
    </row>
    <row r="3401" spans="3:3">
      <c r="C3401" s="3"/>
    </row>
    <row r="3402" spans="3:3">
      <c r="C3402" s="3"/>
    </row>
    <row r="3403" spans="3:3">
      <c r="C3403" s="3"/>
    </row>
    <row r="3404" spans="3:3">
      <c r="C3404" s="3"/>
    </row>
    <row r="3405" spans="3:3">
      <c r="C3405" s="3"/>
    </row>
    <row r="3406" spans="3:3">
      <c r="C3406" s="3"/>
    </row>
    <row r="3407" spans="3:3">
      <c r="C3407" s="3"/>
    </row>
    <row r="3408" spans="3:3">
      <c r="C3408" s="3"/>
    </row>
    <row r="3409" spans="3:3">
      <c r="C3409" s="3"/>
    </row>
    <row r="3410" spans="3:3">
      <c r="C3410" s="3"/>
    </row>
    <row r="3411" spans="3:3">
      <c r="C3411" s="3"/>
    </row>
    <row r="3412" spans="3:3">
      <c r="C3412" s="3"/>
    </row>
    <row r="3413" spans="3:3">
      <c r="C3413" s="3"/>
    </row>
    <row r="3414" spans="3:3">
      <c r="C3414" s="3"/>
    </row>
    <row r="3415" spans="3:3">
      <c r="C3415" s="3"/>
    </row>
    <row r="3416" spans="3:3">
      <c r="C3416" s="3"/>
    </row>
    <row r="3417" spans="3:3">
      <c r="C3417" s="3"/>
    </row>
    <row r="3418" spans="3:3">
      <c r="C3418" s="3"/>
    </row>
    <row r="3419" spans="3:3">
      <c r="C3419" s="3"/>
    </row>
    <row r="3420" spans="3:3">
      <c r="C3420" s="3"/>
    </row>
    <row r="3421" spans="3:3">
      <c r="C3421" s="3"/>
    </row>
    <row r="3422" spans="3:3">
      <c r="C3422" s="3"/>
    </row>
    <row r="3423" spans="3:3">
      <c r="C3423" s="3"/>
    </row>
    <row r="3424" spans="3:3">
      <c r="C3424" s="3"/>
    </row>
    <row r="3425" spans="3:3">
      <c r="C3425" s="3"/>
    </row>
    <row r="3426" spans="3:3">
      <c r="C3426" s="3"/>
    </row>
    <row r="3427" spans="3:3">
      <c r="C3427" s="3"/>
    </row>
    <row r="3428" spans="3:3">
      <c r="C3428" s="3"/>
    </row>
    <row r="3429" spans="3:3">
      <c r="C3429" s="3"/>
    </row>
    <row r="3430" spans="3:3">
      <c r="C3430" s="3"/>
    </row>
    <row r="3431" spans="3:3">
      <c r="C3431" s="3"/>
    </row>
    <row r="3432" spans="3:3">
      <c r="C3432" s="3"/>
    </row>
    <row r="3433" spans="3:3">
      <c r="C3433" s="3"/>
    </row>
    <row r="3434" spans="3:3">
      <c r="C3434" s="3"/>
    </row>
    <row r="3435" spans="3:3">
      <c r="C3435" s="3"/>
    </row>
    <row r="3436" spans="3:3">
      <c r="C3436" s="3"/>
    </row>
    <row r="3437" spans="3:3">
      <c r="C3437" s="3"/>
    </row>
    <row r="3438" spans="3:3">
      <c r="C3438" s="3"/>
    </row>
    <row r="3439" spans="3:3">
      <c r="C3439" s="3"/>
    </row>
    <row r="3440" spans="3:3">
      <c r="C3440" s="3"/>
    </row>
    <row r="3441" spans="3:3">
      <c r="C3441" s="3"/>
    </row>
    <row r="3442" spans="3:3">
      <c r="C3442" s="3"/>
    </row>
    <row r="3443" spans="3:3">
      <c r="C3443" s="3"/>
    </row>
    <row r="3444" spans="3:3">
      <c r="C3444" s="3"/>
    </row>
    <row r="3445" spans="3:3">
      <c r="C3445" s="3"/>
    </row>
    <row r="3446" spans="3:3">
      <c r="C3446" s="3"/>
    </row>
    <row r="3447" spans="3:3">
      <c r="C3447" s="3"/>
    </row>
    <row r="3448" spans="3:3">
      <c r="C3448" s="3"/>
    </row>
    <row r="3449" spans="3:3">
      <c r="C3449" s="3"/>
    </row>
    <row r="3450" spans="3:3">
      <c r="C3450" s="3"/>
    </row>
    <row r="3451" spans="3:3">
      <c r="C3451" s="3"/>
    </row>
    <row r="3452" spans="3:3">
      <c r="C3452" s="3"/>
    </row>
    <row r="3453" spans="3:3">
      <c r="C3453" s="3"/>
    </row>
    <row r="3454" spans="3:3">
      <c r="C3454" s="3"/>
    </row>
    <row r="3455" spans="3:3">
      <c r="C3455" s="3"/>
    </row>
    <row r="3456" spans="3:3">
      <c r="C3456" s="3"/>
    </row>
    <row r="3457" spans="3:3">
      <c r="C3457" s="3"/>
    </row>
    <row r="3458" spans="3:3">
      <c r="C3458" s="3"/>
    </row>
    <row r="3459" spans="3:3">
      <c r="C3459" s="3"/>
    </row>
    <row r="3460" spans="3:3">
      <c r="C3460" s="3"/>
    </row>
    <row r="3461" spans="3:3">
      <c r="C3461" s="3"/>
    </row>
    <row r="3462" spans="3:3">
      <c r="C3462" s="3"/>
    </row>
    <row r="3463" spans="3:3">
      <c r="C3463" s="3"/>
    </row>
    <row r="3464" spans="3:3">
      <c r="C3464" s="3"/>
    </row>
    <row r="3465" spans="3:3">
      <c r="C3465" s="3"/>
    </row>
    <row r="3466" spans="3:3">
      <c r="C3466" s="3"/>
    </row>
    <row r="3467" spans="3:3">
      <c r="C3467" s="3"/>
    </row>
    <row r="3468" spans="3:3">
      <c r="C3468" s="3"/>
    </row>
    <row r="3469" spans="3:3">
      <c r="C3469" s="3"/>
    </row>
    <row r="3470" spans="3:3">
      <c r="C3470" s="3"/>
    </row>
    <row r="3471" spans="3:3">
      <c r="C3471" s="3"/>
    </row>
    <row r="3472" spans="3:3">
      <c r="C3472" s="3"/>
    </row>
    <row r="3473" spans="3:3">
      <c r="C3473" s="3"/>
    </row>
    <row r="3474" spans="3:3">
      <c r="C3474" s="3"/>
    </row>
    <row r="3475" spans="3:3">
      <c r="C3475" s="3"/>
    </row>
    <row r="3476" spans="3:3">
      <c r="C3476" s="3"/>
    </row>
    <row r="3477" spans="3:3">
      <c r="C3477" s="3"/>
    </row>
    <row r="3478" spans="3:3">
      <c r="C3478" s="3"/>
    </row>
    <row r="3479" spans="3:3">
      <c r="C3479" s="3"/>
    </row>
    <row r="3480" spans="3:3">
      <c r="C3480" s="3"/>
    </row>
    <row r="3481" spans="3:3">
      <c r="C3481" s="3"/>
    </row>
    <row r="3482" spans="3:3">
      <c r="C3482" s="3"/>
    </row>
    <row r="3483" spans="3:3">
      <c r="C3483" s="3"/>
    </row>
    <row r="3484" spans="3:3">
      <c r="C3484" s="3"/>
    </row>
    <row r="3485" spans="3:3">
      <c r="C3485" s="3"/>
    </row>
    <row r="3486" spans="3:3">
      <c r="C3486" s="3"/>
    </row>
    <row r="3487" spans="3:3">
      <c r="C3487" s="3"/>
    </row>
    <row r="3488" spans="3:3">
      <c r="C3488" s="3"/>
    </row>
    <row r="3489" spans="3:3">
      <c r="C3489" s="3"/>
    </row>
    <row r="3490" spans="3:3">
      <c r="C3490" s="3"/>
    </row>
    <row r="3491" spans="3:3">
      <c r="C3491" s="3"/>
    </row>
    <row r="3492" spans="3:3">
      <c r="C3492" s="3"/>
    </row>
    <row r="3493" spans="3:3">
      <c r="C3493" s="3"/>
    </row>
    <row r="3494" spans="3:3">
      <c r="C3494" s="3"/>
    </row>
    <row r="3495" spans="3:3">
      <c r="C3495" s="3"/>
    </row>
    <row r="3496" spans="3:3">
      <c r="C3496" s="3"/>
    </row>
    <row r="3497" spans="3:3">
      <c r="C3497" s="3"/>
    </row>
    <row r="3498" spans="3:3">
      <c r="C3498" s="3"/>
    </row>
    <row r="3499" spans="3:3">
      <c r="C3499" s="3"/>
    </row>
    <row r="3500" spans="3:3">
      <c r="C3500" s="3"/>
    </row>
    <row r="3501" spans="3:3">
      <c r="C3501" s="3"/>
    </row>
    <row r="3502" spans="3:3">
      <c r="C3502" s="3"/>
    </row>
    <row r="3503" spans="3:3">
      <c r="C3503" s="3"/>
    </row>
    <row r="3504" spans="3:3">
      <c r="C3504" s="3"/>
    </row>
    <row r="3505" spans="3:3">
      <c r="C3505" s="3"/>
    </row>
    <row r="3506" spans="3:3">
      <c r="C3506" s="3"/>
    </row>
    <row r="3507" spans="3:3">
      <c r="C3507" s="3"/>
    </row>
    <row r="3508" spans="3:3">
      <c r="C3508" s="3"/>
    </row>
    <row r="3509" spans="3:3">
      <c r="C3509" s="3"/>
    </row>
    <row r="3510" spans="3:3">
      <c r="C3510" s="3"/>
    </row>
    <row r="3511" spans="3:3">
      <c r="C3511" s="3"/>
    </row>
    <row r="3512" spans="3:3">
      <c r="C3512" s="3"/>
    </row>
    <row r="3513" spans="3:3">
      <c r="C3513" s="3"/>
    </row>
    <row r="3514" spans="3:3">
      <c r="C3514" s="3"/>
    </row>
    <row r="3515" spans="3:3">
      <c r="C3515" s="3"/>
    </row>
    <row r="3516" spans="3:3">
      <c r="C3516" s="3"/>
    </row>
    <row r="3517" spans="3:3">
      <c r="C3517" s="3"/>
    </row>
    <row r="3518" spans="3:3">
      <c r="C3518" s="3"/>
    </row>
    <row r="3519" spans="3:3">
      <c r="C3519" s="3"/>
    </row>
    <row r="3520" spans="3:3">
      <c r="C3520" s="3"/>
    </row>
    <row r="3521" spans="3:3">
      <c r="C3521" s="3"/>
    </row>
    <row r="3522" spans="3:3">
      <c r="C3522" s="3"/>
    </row>
    <row r="3523" spans="3:3">
      <c r="C3523" s="3"/>
    </row>
    <row r="3524" spans="3:3">
      <c r="C3524" s="3"/>
    </row>
    <row r="3525" spans="3:3">
      <c r="C3525" s="3"/>
    </row>
    <row r="3526" spans="3:3">
      <c r="C3526" s="3"/>
    </row>
    <row r="3527" spans="3:3">
      <c r="C3527" s="3"/>
    </row>
    <row r="3528" spans="3:3">
      <c r="C3528" s="3"/>
    </row>
    <row r="3529" spans="3:3">
      <c r="C3529" s="3"/>
    </row>
    <row r="3530" spans="3:3">
      <c r="C3530" s="3"/>
    </row>
    <row r="3531" spans="3:3">
      <c r="C3531" s="3"/>
    </row>
    <row r="3532" spans="3:3">
      <c r="C3532" s="3"/>
    </row>
    <row r="3533" spans="3:3">
      <c r="C3533" s="3"/>
    </row>
    <row r="3534" spans="3:3">
      <c r="C3534" s="3"/>
    </row>
    <row r="3535" spans="3:3">
      <c r="C3535" s="3"/>
    </row>
    <row r="3536" spans="3:3">
      <c r="C3536" s="3"/>
    </row>
    <row r="3537" spans="3:3">
      <c r="C3537" s="3"/>
    </row>
    <row r="3538" spans="3:3">
      <c r="C3538" s="3"/>
    </row>
    <row r="3539" spans="3:3">
      <c r="C3539" s="3"/>
    </row>
    <row r="3540" spans="3:3">
      <c r="C3540" s="3"/>
    </row>
    <row r="3541" spans="3:3">
      <c r="C3541" s="3"/>
    </row>
    <row r="3542" spans="3:3">
      <c r="C3542" s="3"/>
    </row>
    <row r="3543" spans="3:3">
      <c r="C3543" s="3"/>
    </row>
    <row r="3544" spans="3:3">
      <c r="C3544" s="3"/>
    </row>
    <row r="3545" spans="3:3">
      <c r="C3545" s="3"/>
    </row>
    <row r="3546" spans="3:3">
      <c r="C3546" s="3"/>
    </row>
    <row r="3547" spans="3:3">
      <c r="C3547" s="3"/>
    </row>
    <row r="3548" spans="3:3">
      <c r="C3548" s="3"/>
    </row>
    <row r="3549" spans="3:3">
      <c r="C3549" s="3"/>
    </row>
    <row r="3550" spans="3:3">
      <c r="C3550" s="3"/>
    </row>
    <row r="3551" spans="3:3">
      <c r="C3551" s="3"/>
    </row>
    <row r="3552" spans="3:3">
      <c r="C3552" s="3"/>
    </row>
    <row r="3553" spans="3:3">
      <c r="C3553" s="3"/>
    </row>
    <row r="3554" spans="3:3">
      <c r="C3554" s="3"/>
    </row>
    <row r="3555" spans="3:3">
      <c r="C3555" s="3"/>
    </row>
    <row r="3556" spans="3:3">
      <c r="C3556" s="3"/>
    </row>
    <row r="3557" spans="3:3">
      <c r="C3557" s="3"/>
    </row>
    <row r="3558" spans="3:3">
      <c r="C3558" s="3"/>
    </row>
    <row r="3559" spans="3:3">
      <c r="C3559" s="3"/>
    </row>
    <row r="3560" spans="3:3">
      <c r="C3560" s="3"/>
    </row>
    <row r="3561" spans="3:3">
      <c r="C3561" s="3"/>
    </row>
    <row r="3562" spans="3:3">
      <c r="C3562" s="3"/>
    </row>
    <row r="3563" spans="3:3">
      <c r="C3563" s="3"/>
    </row>
    <row r="3564" spans="3:3">
      <c r="C3564" s="3"/>
    </row>
    <row r="3565" spans="3:3">
      <c r="C3565" s="3"/>
    </row>
    <row r="3566" spans="3:3">
      <c r="C3566" s="3"/>
    </row>
    <row r="3567" spans="3:3">
      <c r="C3567" s="3"/>
    </row>
    <row r="3568" spans="3:3">
      <c r="C3568" s="3"/>
    </row>
    <row r="3569" spans="3:3">
      <c r="C3569" s="3"/>
    </row>
    <row r="3570" spans="3:3">
      <c r="C3570" s="3"/>
    </row>
    <row r="3571" spans="3:3">
      <c r="C3571" s="3"/>
    </row>
    <row r="3572" spans="3:3">
      <c r="C3572" s="3"/>
    </row>
    <row r="3573" spans="3:3">
      <c r="C3573" s="3"/>
    </row>
    <row r="3574" spans="3:3">
      <c r="C3574" s="3"/>
    </row>
    <row r="3575" spans="3:3">
      <c r="C3575" s="3"/>
    </row>
    <row r="3576" spans="3:3">
      <c r="C3576" s="3"/>
    </row>
    <row r="3577" spans="3:3">
      <c r="C3577" s="3"/>
    </row>
    <row r="3578" spans="3:3">
      <c r="C3578" s="3"/>
    </row>
    <row r="3579" spans="3:3">
      <c r="C3579" s="3"/>
    </row>
    <row r="3580" spans="3:3">
      <c r="C3580" s="3"/>
    </row>
    <row r="3581" spans="3:3">
      <c r="C3581" s="3"/>
    </row>
    <row r="3582" spans="3:3">
      <c r="C3582" s="3"/>
    </row>
    <row r="3583" spans="3:3">
      <c r="C3583" s="3"/>
    </row>
    <row r="3584" spans="3:3">
      <c r="C3584" s="3"/>
    </row>
    <row r="3585" spans="3:3">
      <c r="C3585" s="3"/>
    </row>
    <row r="3586" spans="3:3">
      <c r="C3586" s="3"/>
    </row>
    <row r="3587" spans="3:3">
      <c r="C3587" s="3"/>
    </row>
    <row r="3588" spans="3:3">
      <c r="C3588" s="3"/>
    </row>
    <row r="3589" spans="3:3">
      <c r="C3589" s="3"/>
    </row>
    <row r="3590" spans="3:3">
      <c r="C3590" s="3"/>
    </row>
    <row r="3591" spans="3:3">
      <c r="C3591" s="3"/>
    </row>
    <row r="3592" spans="3:3">
      <c r="C3592" s="3"/>
    </row>
    <row r="3593" spans="3:3">
      <c r="C3593" s="3"/>
    </row>
    <row r="3594" spans="3:3">
      <c r="C3594" s="3"/>
    </row>
    <row r="3595" spans="3:3">
      <c r="C3595" s="3"/>
    </row>
    <row r="3596" spans="3:3">
      <c r="C3596" s="3"/>
    </row>
    <row r="3597" spans="3:3">
      <c r="C3597" s="3"/>
    </row>
    <row r="3598" spans="3:3">
      <c r="C3598" s="3"/>
    </row>
    <row r="3599" spans="3:3">
      <c r="C3599" s="3"/>
    </row>
    <row r="3600" spans="3:3">
      <c r="C3600" s="3"/>
    </row>
    <row r="3601" spans="3:3">
      <c r="C3601" s="3"/>
    </row>
    <row r="3602" spans="3:3">
      <c r="C3602" s="3"/>
    </row>
    <row r="3603" spans="3:3">
      <c r="C3603" s="3"/>
    </row>
    <row r="3604" spans="3:3">
      <c r="C3604" s="3"/>
    </row>
    <row r="3605" spans="3:3">
      <c r="C3605" s="3"/>
    </row>
    <row r="3606" spans="3:3">
      <c r="C3606" s="3"/>
    </row>
    <row r="3607" spans="3:3">
      <c r="C3607" s="3"/>
    </row>
    <row r="3608" spans="3:3">
      <c r="C3608" s="3"/>
    </row>
    <row r="3609" spans="3:3">
      <c r="C3609" s="3"/>
    </row>
    <row r="3610" spans="3:3">
      <c r="C3610" s="3"/>
    </row>
    <row r="3611" spans="3:3">
      <c r="C3611" s="3"/>
    </row>
    <row r="3612" spans="3:3">
      <c r="C3612" s="3"/>
    </row>
    <row r="3613" spans="3:3">
      <c r="C3613" s="3"/>
    </row>
    <row r="3614" spans="3:3">
      <c r="C3614" s="3"/>
    </row>
    <row r="3615" spans="3:3">
      <c r="C3615" s="3"/>
    </row>
    <row r="3616" spans="3:3">
      <c r="C3616" s="3"/>
    </row>
    <row r="3617" spans="3:3">
      <c r="C3617" s="3"/>
    </row>
    <row r="3618" spans="3:3">
      <c r="C3618" s="3"/>
    </row>
    <row r="3619" spans="3:3">
      <c r="C3619" s="3"/>
    </row>
    <row r="3620" spans="3:3">
      <c r="C3620" s="3"/>
    </row>
    <row r="3621" spans="3:3">
      <c r="C3621" s="3"/>
    </row>
    <row r="3622" spans="3:3">
      <c r="C3622" s="3"/>
    </row>
    <row r="3623" spans="3:3">
      <c r="C3623" s="3"/>
    </row>
    <row r="3624" spans="3:3">
      <c r="C3624" s="3"/>
    </row>
    <row r="3625" spans="3:3">
      <c r="C3625" s="3"/>
    </row>
    <row r="3626" spans="3:3">
      <c r="C3626" s="3"/>
    </row>
    <row r="3627" spans="3:3">
      <c r="C3627" s="3"/>
    </row>
    <row r="3628" spans="3:3">
      <c r="C3628" s="3"/>
    </row>
    <row r="3629" spans="3:3">
      <c r="C3629" s="3"/>
    </row>
    <row r="3630" spans="3:3">
      <c r="C3630" s="3"/>
    </row>
    <row r="3631" spans="3:3">
      <c r="C3631" s="3"/>
    </row>
    <row r="3632" spans="3:3">
      <c r="C3632" s="3"/>
    </row>
    <row r="3633" spans="3:3">
      <c r="C3633" s="3"/>
    </row>
    <row r="3634" spans="3:3">
      <c r="C3634" s="3"/>
    </row>
    <row r="3635" spans="3:3">
      <c r="C3635" s="3"/>
    </row>
    <row r="3636" spans="3:3">
      <c r="C3636" s="3"/>
    </row>
    <row r="3637" spans="3:3">
      <c r="C3637" s="3"/>
    </row>
    <row r="3638" spans="3:3">
      <c r="C3638" s="3"/>
    </row>
    <row r="3639" spans="3:3">
      <c r="C3639" s="3"/>
    </row>
    <row r="3640" spans="3:3">
      <c r="C3640" s="3"/>
    </row>
    <row r="3641" spans="3:3">
      <c r="C3641" s="3"/>
    </row>
    <row r="3642" spans="3:3">
      <c r="C3642" s="3"/>
    </row>
    <row r="3643" spans="3:3">
      <c r="C3643" s="3"/>
    </row>
    <row r="3644" spans="3:3">
      <c r="C3644" s="3"/>
    </row>
    <row r="3645" spans="3:3">
      <c r="C3645" s="3"/>
    </row>
    <row r="3646" spans="3:3">
      <c r="C3646" s="3"/>
    </row>
    <row r="3647" spans="3:3">
      <c r="C3647" s="3"/>
    </row>
    <row r="3648" spans="3:3">
      <c r="C3648" s="3"/>
    </row>
    <row r="3649" spans="3:3">
      <c r="C3649" s="3"/>
    </row>
    <row r="3650" spans="3:3">
      <c r="C3650" s="3"/>
    </row>
    <row r="3651" spans="3:3">
      <c r="C3651" s="3"/>
    </row>
    <row r="3652" spans="3:3">
      <c r="C3652" s="3"/>
    </row>
    <row r="3653" spans="3:3">
      <c r="C3653" s="3"/>
    </row>
    <row r="3654" spans="3:3">
      <c r="C3654" s="3"/>
    </row>
    <row r="3655" spans="3:3">
      <c r="C3655" s="3"/>
    </row>
    <row r="3656" spans="3:3">
      <c r="C3656" s="3"/>
    </row>
    <row r="3657" spans="3:3">
      <c r="C3657" s="3"/>
    </row>
    <row r="3658" spans="3:3">
      <c r="C3658" s="3"/>
    </row>
    <row r="3659" spans="3:3">
      <c r="C3659" s="3"/>
    </row>
    <row r="3660" spans="3:3">
      <c r="C3660" s="3"/>
    </row>
    <row r="3661" spans="3:3">
      <c r="C3661" s="3"/>
    </row>
    <row r="3662" spans="3:3">
      <c r="C3662" s="3"/>
    </row>
    <row r="3663" spans="3:3">
      <c r="C3663" s="3"/>
    </row>
    <row r="3664" spans="3:3">
      <c r="C3664" s="3"/>
    </row>
    <row r="3665" spans="3:3">
      <c r="C3665" s="3"/>
    </row>
    <row r="3666" spans="3:3">
      <c r="C3666" s="3"/>
    </row>
    <row r="3667" spans="3:3">
      <c r="C3667" s="3"/>
    </row>
    <row r="3668" spans="3:3">
      <c r="C3668" s="3"/>
    </row>
    <row r="3669" spans="3:3">
      <c r="C3669" s="3"/>
    </row>
    <row r="3670" spans="3:3">
      <c r="C3670" s="3"/>
    </row>
    <row r="3671" spans="3:3">
      <c r="C3671" s="3"/>
    </row>
    <row r="3672" spans="3:3">
      <c r="C3672" s="3"/>
    </row>
    <row r="3673" spans="3:3">
      <c r="C3673" s="3"/>
    </row>
    <row r="3674" spans="3:3">
      <c r="C3674" s="3"/>
    </row>
    <row r="3675" spans="3:3">
      <c r="C3675" s="3"/>
    </row>
    <row r="3676" spans="3:3">
      <c r="C3676" s="3"/>
    </row>
    <row r="3677" spans="3:3">
      <c r="C3677" s="3"/>
    </row>
    <row r="3678" spans="3:3">
      <c r="C3678" s="3"/>
    </row>
    <row r="3679" spans="3:3">
      <c r="C3679" s="3"/>
    </row>
    <row r="3680" spans="3:3">
      <c r="C3680" s="3"/>
    </row>
    <row r="3681" spans="3:3">
      <c r="C3681" s="3"/>
    </row>
    <row r="3682" spans="3:3">
      <c r="C3682" s="3"/>
    </row>
    <row r="3683" spans="3:3">
      <c r="C3683" s="3"/>
    </row>
    <row r="3684" spans="3:3">
      <c r="C3684" s="3"/>
    </row>
    <row r="3685" spans="3:3">
      <c r="C3685" s="3"/>
    </row>
    <row r="3686" spans="3:3">
      <c r="C3686" s="3"/>
    </row>
    <row r="3687" spans="3:3">
      <c r="C3687" s="3"/>
    </row>
    <row r="3688" spans="3:3">
      <c r="C3688" s="3"/>
    </row>
    <row r="3689" spans="3:3">
      <c r="C3689" s="3"/>
    </row>
    <row r="3690" spans="3:3">
      <c r="C3690" s="3"/>
    </row>
    <row r="3691" spans="3:3">
      <c r="C3691" s="3"/>
    </row>
    <row r="3692" spans="3:3">
      <c r="C3692" s="3"/>
    </row>
    <row r="3693" spans="3:3">
      <c r="C3693" s="3"/>
    </row>
    <row r="3694" spans="3:3">
      <c r="C3694" s="3"/>
    </row>
    <row r="3695" spans="3:3">
      <c r="C3695" s="3"/>
    </row>
    <row r="3696" spans="3:3">
      <c r="C3696" s="3"/>
    </row>
    <row r="3697" spans="3:3">
      <c r="C3697" s="3"/>
    </row>
    <row r="3698" spans="3:3">
      <c r="C3698" s="3"/>
    </row>
    <row r="3699" spans="3:3">
      <c r="C3699" s="3"/>
    </row>
    <row r="3700" spans="3:3">
      <c r="C3700" s="3"/>
    </row>
    <row r="3701" spans="3:3">
      <c r="C3701" s="3"/>
    </row>
    <row r="3702" spans="3:3">
      <c r="C3702" s="3"/>
    </row>
    <row r="3703" spans="3:3">
      <c r="C3703" s="3"/>
    </row>
    <row r="3704" spans="3:3">
      <c r="C3704" s="3"/>
    </row>
    <row r="3705" spans="3:3">
      <c r="C3705" s="3"/>
    </row>
    <row r="3706" spans="3:3">
      <c r="C3706" s="3"/>
    </row>
    <row r="3707" spans="3:3">
      <c r="C3707" s="3"/>
    </row>
    <row r="3708" spans="3:3">
      <c r="C3708" s="3"/>
    </row>
    <row r="3709" spans="3:3">
      <c r="C3709" s="3"/>
    </row>
    <row r="3710" spans="3:3">
      <c r="C3710" s="3"/>
    </row>
    <row r="3711" spans="3:3">
      <c r="C3711" s="3"/>
    </row>
    <row r="3712" spans="3:3">
      <c r="C3712" s="3"/>
    </row>
    <row r="3713" spans="3:3">
      <c r="C3713" s="3"/>
    </row>
    <row r="3714" spans="3:3">
      <c r="C3714" s="3"/>
    </row>
    <row r="3715" spans="3:3">
      <c r="C3715" s="3"/>
    </row>
    <row r="3716" spans="3:3">
      <c r="C3716" s="3"/>
    </row>
    <row r="3717" spans="3:3">
      <c r="C3717" s="3"/>
    </row>
    <row r="3718" spans="3:3">
      <c r="C3718" s="3"/>
    </row>
    <row r="3719" spans="3:3">
      <c r="C3719" s="3"/>
    </row>
    <row r="3720" spans="3:3">
      <c r="C3720" s="3"/>
    </row>
    <row r="3721" spans="3:3">
      <c r="C3721" s="3"/>
    </row>
    <row r="3722" spans="3:3">
      <c r="C3722" s="3"/>
    </row>
    <row r="3723" spans="3:3">
      <c r="C3723" s="3"/>
    </row>
    <row r="3724" spans="3:3">
      <c r="C3724" s="3"/>
    </row>
    <row r="3725" spans="3:3">
      <c r="C3725" s="3"/>
    </row>
    <row r="3726" spans="3:3">
      <c r="C3726" s="3"/>
    </row>
    <row r="3727" spans="3:3">
      <c r="C3727" s="3"/>
    </row>
    <row r="3728" spans="3:3">
      <c r="C3728" s="3"/>
    </row>
    <row r="3729" spans="3:3">
      <c r="C3729" s="3"/>
    </row>
    <row r="3730" spans="3:3">
      <c r="C3730" s="3"/>
    </row>
    <row r="3731" spans="3:3">
      <c r="C3731" s="3"/>
    </row>
    <row r="3732" spans="3:3">
      <c r="C3732" s="3"/>
    </row>
    <row r="3733" spans="3:3">
      <c r="C3733" s="3"/>
    </row>
    <row r="3734" spans="3:3">
      <c r="C3734" s="3"/>
    </row>
    <row r="3735" spans="3:3">
      <c r="C3735" s="3"/>
    </row>
    <row r="3736" spans="3:3">
      <c r="C3736" s="3"/>
    </row>
    <row r="3737" spans="3:3">
      <c r="C3737" s="3"/>
    </row>
    <row r="3738" spans="3:3">
      <c r="C3738" s="3"/>
    </row>
    <row r="3739" spans="3:3">
      <c r="C3739" s="3"/>
    </row>
    <row r="3740" spans="3:3">
      <c r="C3740" s="3"/>
    </row>
    <row r="3741" spans="3:3">
      <c r="C3741" s="3"/>
    </row>
    <row r="3742" spans="3:3">
      <c r="C3742" s="3"/>
    </row>
    <row r="3743" spans="3:3">
      <c r="C3743" s="3"/>
    </row>
    <row r="3744" spans="3:3">
      <c r="C3744" s="3"/>
    </row>
    <row r="3745" spans="3:3">
      <c r="C3745" s="3"/>
    </row>
    <row r="3746" spans="3:3">
      <c r="C3746" s="3"/>
    </row>
    <row r="3747" spans="3:3">
      <c r="C3747" s="3"/>
    </row>
    <row r="3748" spans="3:3">
      <c r="C3748" s="3"/>
    </row>
    <row r="3749" spans="3:3">
      <c r="C3749" s="3"/>
    </row>
    <row r="3750" spans="3:3">
      <c r="C3750" s="3"/>
    </row>
    <row r="3751" spans="3:3">
      <c r="C3751" s="3"/>
    </row>
    <row r="3752" spans="3:3">
      <c r="C3752" s="3"/>
    </row>
    <row r="3753" spans="3:3">
      <c r="C3753" s="3"/>
    </row>
    <row r="3754" spans="3:3">
      <c r="C3754" s="3"/>
    </row>
    <row r="3755" spans="3:3">
      <c r="C3755" s="3"/>
    </row>
    <row r="3756" spans="3:3">
      <c r="C3756" s="3"/>
    </row>
    <row r="3757" spans="3:3">
      <c r="C3757" s="3"/>
    </row>
    <row r="3758" spans="3:3">
      <c r="C3758" s="3"/>
    </row>
    <row r="3759" spans="3:3">
      <c r="C3759" s="3"/>
    </row>
    <row r="3760" spans="3:3">
      <c r="C3760" s="3"/>
    </row>
    <row r="3761" spans="3:3">
      <c r="C3761" s="3"/>
    </row>
    <row r="3762" spans="3:3">
      <c r="C3762" s="3"/>
    </row>
    <row r="3763" spans="3:3">
      <c r="C3763" s="3"/>
    </row>
    <row r="3764" spans="3:3">
      <c r="C3764" s="3"/>
    </row>
    <row r="3765" spans="3:3">
      <c r="C3765" s="3"/>
    </row>
    <row r="3766" spans="3:3">
      <c r="C3766" s="3"/>
    </row>
    <row r="3767" spans="3:3">
      <c r="C3767" s="3"/>
    </row>
    <row r="3768" spans="3:3">
      <c r="C3768" s="3"/>
    </row>
    <row r="3769" spans="3:3">
      <c r="C3769" s="3"/>
    </row>
    <row r="3770" spans="3:3">
      <c r="C3770" s="3"/>
    </row>
    <row r="3771" spans="3:3">
      <c r="C3771" s="3"/>
    </row>
    <row r="3772" spans="3:3">
      <c r="C3772" s="3"/>
    </row>
    <row r="3773" spans="3:3">
      <c r="C3773" s="3"/>
    </row>
    <row r="3774" spans="3:3">
      <c r="C3774" s="3"/>
    </row>
    <row r="3775" spans="3:3">
      <c r="C3775" s="3"/>
    </row>
    <row r="3776" spans="3:3">
      <c r="C3776" s="3"/>
    </row>
    <row r="3777" spans="3:3">
      <c r="C3777" s="3"/>
    </row>
    <row r="3778" spans="3:3">
      <c r="C3778" s="3"/>
    </row>
    <row r="3779" spans="3:3">
      <c r="C3779" s="3"/>
    </row>
    <row r="3780" spans="3:3">
      <c r="C3780" s="3"/>
    </row>
    <row r="3781" spans="3:3">
      <c r="C3781" s="3"/>
    </row>
    <row r="3782" spans="3:3">
      <c r="C3782" s="3"/>
    </row>
    <row r="3783" spans="3:3">
      <c r="C3783" s="3"/>
    </row>
    <row r="3784" spans="3:3">
      <c r="C3784" s="3"/>
    </row>
    <row r="3785" spans="3:3">
      <c r="C3785" s="3"/>
    </row>
    <row r="3786" spans="3:3">
      <c r="C3786" s="3"/>
    </row>
    <row r="3787" spans="3:3">
      <c r="C3787" s="3"/>
    </row>
    <row r="3788" spans="3:3">
      <c r="C3788" s="3"/>
    </row>
    <row r="3789" spans="3:3">
      <c r="C3789" s="3"/>
    </row>
    <row r="3790" spans="3:3">
      <c r="C3790" s="3"/>
    </row>
    <row r="3791" spans="3:3">
      <c r="C3791" s="3"/>
    </row>
    <row r="3792" spans="3:3">
      <c r="C3792" s="3"/>
    </row>
    <row r="3793" spans="3:3">
      <c r="C3793" s="3"/>
    </row>
    <row r="3794" spans="3:3">
      <c r="C3794" s="3"/>
    </row>
    <row r="3795" spans="3:3">
      <c r="C3795" s="3"/>
    </row>
    <row r="3796" spans="3:3">
      <c r="C3796" s="3"/>
    </row>
    <row r="3797" spans="3:3">
      <c r="C3797" s="3"/>
    </row>
    <row r="3798" spans="3:3">
      <c r="C3798" s="3"/>
    </row>
    <row r="3799" spans="3:3">
      <c r="C3799" s="3"/>
    </row>
    <row r="3800" spans="3:3">
      <c r="C3800" s="3"/>
    </row>
    <row r="3801" spans="3:3">
      <c r="C3801" s="3"/>
    </row>
    <row r="3802" spans="3:3">
      <c r="C3802" s="3"/>
    </row>
    <row r="3803" spans="3:3">
      <c r="C3803" s="3"/>
    </row>
    <row r="3804" spans="3:3">
      <c r="C3804" s="3"/>
    </row>
    <row r="3805" spans="3:3">
      <c r="C3805" s="3"/>
    </row>
    <row r="3806" spans="3:3">
      <c r="C3806" s="3"/>
    </row>
    <row r="3807" spans="3:3">
      <c r="C3807" s="3"/>
    </row>
    <row r="3808" spans="3:3">
      <c r="C3808" s="3"/>
    </row>
    <row r="3809" spans="3:3">
      <c r="C3809" s="3"/>
    </row>
    <row r="3810" spans="3:3">
      <c r="C3810" s="3"/>
    </row>
    <row r="3811" spans="3:3">
      <c r="C3811" s="3"/>
    </row>
    <row r="3812" spans="3:3">
      <c r="C3812" s="3"/>
    </row>
    <row r="3813" spans="3:3">
      <c r="C3813" s="3"/>
    </row>
    <row r="3814" spans="3:3">
      <c r="C3814" s="3"/>
    </row>
    <row r="3815" spans="3:3">
      <c r="C3815" s="3"/>
    </row>
    <row r="3816" spans="3:3">
      <c r="C3816" s="3"/>
    </row>
    <row r="3817" spans="3:3">
      <c r="C3817" s="3"/>
    </row>
    <row r="3818" spans="3:3">
      <c r="C3818" s="3"/>
    </row>
    <row r="3819" spans="3:3">
      <c r="C3819" s="3"/>
    </row>
    <row r="3820" spans="3:3">
      <c r="C3820" s="3"/>
    </row>
    <row r="3821" spans="3:3">
      <c r="C3821" s="3"/>
    </row>
    <row r="3822" spans="3:3">
      <c r="C3822" s="3"/>
    </row>
    <row r="3823" spans="3:3">
      <c r="C3823" s="3"/>
    </row>
    <row r="3824" spans="3:3">
      <c r="C3824" s="3"/>
    </row>
    <row r="3825" spans="3:3">
      <c r="C3825" s="3"/>
    </row>
    <row r="3826" spans="3:3">
      <c r="C3826" s="3"/>
    </row>
    <row r="3827" spans="3:3">
      <c r="C3827" s="3"/>
    </row>
    <row r="3828" spans="3:3">
      <c r="C3828" s="3"/>
    </row>
    <row r="3829" spans="3:3">
      <c r="C3829" s="3"/>
    </row>
    <row r="3830" spans="3:3">
      <c r="C3830" s="3"/>
    </row>
    <row r="3831" spans="3:3">
      <c r="C3831" s="3"/>
    </row>
    <row r="3832" spans="3:3">
      <c r="C3832" s="3"/>
    </row>
    <row r="3833" spans="3:3">
      <c r="C3833" s="3"/>
    </row>
    <row r="3834" spans="3:3">
      <c r="C3834" s="3"/>
    </row>
    <row r="3835" spans="3:3">
      <c r="C3835" s="3"/>
    </row>
    <row r="3836" spans="3:3">
      <c r="C3836" s="3"/>
    </row>
    <row r="3837" spans="3:3">
      <c r="C3837" s="3"/>
    </row>
    <row r="3838" spans="3:3">
      <c r="C3838" s="3"/>
    </row>
    <row r="3839" spans="3:3">
      <c r="C3839" s="3"/>
    </row>
    <row r="3840" spans="3:3">
      <c r="C3840" s="3"/>
    </row>
    <row r="3841" spans="3:3">
      <c r="C3841" s="3"/>
    </row>
    <row r="3842" spans="3:3">
      <c r="C3842" s="3"/>
    </row>
    <row r="3843" spans="3:3">
      <c r="C3843" s="3"/>
    </row>
    <row r="3844" spans="3:3">
      <c r="C3844" s="3"/>
    </row>
    <row r="3845" spans="3:3">
      <c r="C3845" s="3"/>
    </row>
    <row r="3846" spans="3:3">
      <c r="C3846" s="3"/>
    </row>
    <row r="3847" spans="3:3">
      <c r="C3847" s="3"/>
    </row>
    <row r="3848" spans="3:3">
      <c r="C3848" s="3"/>
    </row>
    <row r="3849" spans="3:3">
      <c r="C3849" s="3"/>
    </row>
    <row r="3850" spans="3:3">
      <c r="C3850" s="3"/>
    </row>
    <row r="3851" spans="3:3">
      <c r="C3851" s="3"/>
    </row>
    <row r="3852" spans="3:3">
      <c r="C3852" s="3"/>
    </row>
    <row r="3853" spans="3:3">
      <c r="C3853" s="3"/>
    </row>
    <row r="3854" spans="3:3">
      <c r="C3854" s="3"/>
    </row>
    <row r="3855" spans="3:3">
      <c r="C3855" s="3"/>
    </row>
    <row r="3856" spans="3:3">
      <c r="C3856" s="3"/>
    </row>
    <row r="3857" spans="3:3">
      <c r="C3857" s="3"/>
    </row>
    <row r="3858" spans="3:3">
      <c r="C3858" s="3"/>
    </row>
    <row r="3859" spans="3:3">
      <c r="C3859" s="3"/>
    </row>
    <row r="3860" spans="3:3">
      <c r="C3860" s="3"/>
    </row>
    <row r="3861" spans="3:3">
      <c r="C3861" s="3"/>
    </row>
    <row r="3862" spans="3:3">
      <c r="C3862" s="3"/>
    </row>
    <row r="3863" spans="3:3">
      <c r="C3863" s="3"/>
    </row>
    <row r="3864" spans="3:3">
      <c r="C3864" s="3"/>
    </row>
    <row r="3865" spans="3:3">
      <c r="C3865" s="3"/>
    </row>
    <row r="3866" spans="3:3">
      <c r="C3866" s="3"/>
    </row>
    <row r="3867" spans="3:3">
      <c r="C3867" s="3"/>
    </row>
    <row r="3868" spans="3:3">
      <c r="C3868" s="3"/>
    </row>
    <row r="3869" spans="3:3">
      <c r="C3869" s="3"/>
    </row>
    <row r="3870" spans="3:3">
      <c r="C3870" s="3"/>
    </row>
    <row r="3871" spans="3:3">
      <c r="C3871" s="3"/>
    </row>
    <row r="3872" spans="3:3">
      <c r="C3872" s="3"/>
    </row>
    <row r="3873" spans="3:3">
      <c r="C3873" s="3"/>
    </row>
    <row r="3874" spans="3:3">
      <c r="C3874" s="3"/>
    </row>
    <row r="3875" spans="3:3">
      <c r="C3875" s="3"/>
    </row>
    <row r="3876" spans="3:3">
      <c r="C3876" s="3"/>
    </row>
    <row r="3877" spans="3:3">
      <c r="C3877" s="3"/>
    </row>
    <row r="3878" spans="3:3">
      <c r="C3878" s="3"/>
    </row>
    <row r="3879" spans="3:3">
      <c r="C3879" s="3"/>
    </row>
    <row r="3880" spans="3:3">
      <c r="C3880" s="3"/>
    </row>
    <row r="3881" spans="3:3">
      <c r="C3881" s="3"/>
    </row>
    <row r="3882" spans="3:3">
      <c r="C3882" s="3"/>
    </row>
    <row r="3883" spans="3:3">
      <c r="C3883" s="3"/>
    </row>
    <row r="3884" spans="3:3">
      <c r="C3884" s="3"/>
    </row>
    <row r="3885" spans="3:3">
      <c r="C3885" s="3"/>
    </row>
    <row r="3886" spans="3:3">
      <c r="C3886" s="3"/>
    </row>
    <row r="3887" spans="3:3">
      <c r="C3887" s="3"/>
    </row>
    <row r="3888" spans="3:3">
      <c r="C3888" s="3"/>
    </row>
    <row r="3889" spans="3:3">
      <c r="C3889" s="3"/>
    </row>
    <row r="3890" spans="3:3">
      <c r="C3890" s="3"/>
    </row>
    <row r="3891" spans="3:3">
      <c r="C3891" s="3"/>
    </row>
    <row r="3892" spans="3:3">
      <c r="C3892" s="3"/>
    </row>
    <row r="3893" spans="3:3">
      <c r="C3893" s="3"/>
    </row>
    <row r="3894" spans="3:3">
      <c r="C3894" s="3"/>
    </row>
    <row r="3895" spans="3:3">
      <c r="C3895" s="3"/>
    </row>
    <row r="3896" spans="3:3">
      <c r="C3896" s="3"/>
    </row>
    <row r="3897" spans="3:3">
      <c r="C3897" s="3"/>
    </row>
    <row r="3898" spans="3:3">
      <c r="C3898" s="3"/>
    </row>
    <row r="3899" spans="3:3">
      <c r="C3899" s="3"/>
    </row>
    <row r="3900" spans="3:3">
      <c r="C3900" s="3"/>
    </row>
    <row r="3901" spans="3:3">
      <c r="C3901" s="3"/>
    </row>
    <row r="3902" spans="3:3">
      <c r="C3902" s="3"/>
    </row>
    <row r="3903" spans="3:3">
      <c r="C3903" s="3"/>
    </row>
    <row r="3904" spans="3:3">
      <c r="C3904" s="3"/>
    </row>
    <row r="3905" spans="3:3">
      <c r="C3905" s="3"/>
    </row>
    <row r="3906" spans="3:3">
      <c r="C3906" s="3"/>
    </row>
    <row r="3907" spans="3:3">
      <c r="C3907" s="3"/>
    </row>
    <row r="3908" spans="3:3">
      <c r="C3908" s="3"/>
    </row>
    <row r="3909" spans="3:3">
      <c r="C3909" s="3"/>
    </row>
    <row r="3910" spans="3:3">
      <c r="C3910" s="3"/>
    </row>
    <row r="3911" spans="3:3">
      <c r="C3911" s="3"/>
    </row>
    <row r="3912" spans="3:3">
      <c r="C3912" s="3"/>
    </row>
    <row r="3913" spans="3:3">
      <c r="C3913" s="3"/>
    </row>
    <row r="3914" spans="3:3">
      <c r="C3914" s="3"/>
    </row>
    <row r="3915" spans="3:3">
      <c r="C3915" s="3"/>
    </row>
    <row r="3916" spans="3:3">
      <c r="C3916" s="3"/>
    </row>
    <row r="3917" spans="3:3">
      <c r="C3917" s="3"/>
    </row>
    <row r="3918" spans="3:3">
      <c r="C3918" s="3"/>
    </row>
    <row r="3919" spans="3:3">
      <c r="C3919" s="3"/>
    </row>
    <row r="3920" spans="3:3">
      <c r="C3920" s="3"/>
    </row>
    <row r="3921" spans="3:3">
      <c r="C3921" s="3"/>
    </row>
    <row r="3922" spans="3:3">
      <c r="C3922" s="3"/>
    </row>
    <row r="3923" spans="3:3">
      <c r="C3923" s="3"/>
    </row>
    <row r="3924" spans="3:3">
      <c r="C3924" s="3"/>
    </row>
    <row r="3925" spans="3:3">
      <c r="C3925" s="3"/>
    </row>
    <row r="3926" spans="3:3">
      <c r="C3926" s="3"/>
    </row>
    <row r="3927" spans="3:3">
      <c r="C3927" s="3"/>
    </row>
    <row r="3928" spans="3:3">
      <c r="C3928" s="3"/>
    </row>
    <row r="3929" spans="3:3">
      <c r="C3929" s="3"/>
    </row>
    <row r="3930" spans="3:3">
      <c r="C3930" s="3"/>
    </row>
    <row r="3931" spans="3:3">
      <c r="C3931" s="3"/>
    </row>
    <row r="3932" spans="3:3">
      <c r="C3932" s="3"/>
    </row>
    <row r="3933" spans="3:3">
      <c r="C3933" s="3"/>
    </row>
    <row r="3934" spans="3:3">
      <c r="C3934" s="3"/>
    </row>
    <row r="3935" spans="3:3">
      <c r="C3935" s="3"/>
    </row>
    <row r="3936" spans="3:3">
      <c r="C3936" s="3"/>
    </row>
    <row r="3937" spans="3:3">
      <c r="C3937" s="3"/>
    </row>
    <row r="3938" spans="3:3">
      <c r="C3938" s="3"/>
    </row>
    <row r="3939" spans="3:3">
      <c r="C3939" s="3"/>
    </row>
    <row r="3940" spans="3:3">
      <c r="C3940" s="3"/>
    </row>
    <row r="3941" spans="3:3">
      <c r="C3941" s="3"/>
    </row>
    <row r="3942" spans="3:3">
      <c r="C3942" s="3"/>
    </row>
    <row r="3943" spans="3:3">
      <c r="C3943" s="3"/>
    </row>
    <row r="3944" spans="3:3">
      <c r="C3944" s="3"/>
    </row>
    <row r="3945" spans="3:3">
      <c r="C3945" s="3"/>
    </row>
    <row r="3946" spans="3:3">
      <c r="C3946" s="3"/>
    </row>
    <row r="3947" spans="3:3">
      <c r="C3947" s="3"/>
    </row>
    <row r="3948" spans="3:3">
      <c r="C3948" s="3"/>
    </row>
    <row r="3949" spans="3:3">
      <c r="C3949" s="3"/>
    </row>
    <row r="3950" spans="3:3">
      <c r="C3950" s="3"/>
    </row>
    <row r="3951" spans="3:3">
      <c r="C3951" s="3"/>
    </row>
    <row r="3952" spans="3:3">
      <c r="C3952" s="3"/>
    </row>
    <row r="3953" spans="3:3">
      <c r="C3953" s="3"/>
    </row>
    <row r="3954" spans="3:3">
      <c r="C3954" s="3"/>
    </row>
    <row r="3955" spans="3:3">
      <c r="C3955" s="3"/>
    </row>
    <row r="3956" spans="3:3">
      <c r="C3956" s="3"/>
    </row>
    <row r="3957" spans="3:3">
      <c r="C3957" s="3"/>
    </row>
    <row r="3958" spans="3:3">
      <c r="C3958" s="3"/>
    </row>
    <row r="3959" spans="3:3">
      <c r="C3959" s="3"/>
    </row>
    <row r="3960" spans="3:3">
      <c r="C3960" s="3"/>
    </row>
    <row r="3961" spans="3:3">
      <c r="C3961" s="3"/>
    </row>
    <row r="3962" spans="3:3">
      <c r="C3962" s="3"/>
    </row>
    <row r="3963" spans="3:3">
      <c r="C3963" s="3"/>
    </row>
    <row r="3964" spans="3:3">
      <c r="C3964" s="3"/>
    </row>
    <row r="3965" spans="3:3">
      <c r="C3965" s="3"/>
    </row>
    <row r="3966" spans="3:3">
      <c r="C3966" s="3"/>
    </row>
    <row r="3967" spans="3:3">
      <c r="C3967" s="3"/>
    </row>
    <row r="3968" spans="3:3">
      <c r="C3968" s="3"/>
    </row>
    <row r="3969" spans="3:3">
      <c r="C3969" s="3"/>
    </row>
    <row r="3970" spans="3:3">
      <c r="C3970" s="3"/>
    </row>
    <row r="3971" spans="3:3">
      <c r="C3971" s="3"/>
    </row>
    <row r="3972" spans="3:3">
      <c r="C3972" s="3"/>
    </row>
    <row r="3973" spans="3:3">
      <c r="C3973" s="3"/>
    </row>
    <row r="3974" spans="3:3">
      <c r="C3974" s="3"/>
    </row>
    <row r="3975" spans="3:3">
      <c r="C3975" s="3"/>
    </row>
    <row r="3976" spans="3:3">
      <c r="C3976" s="3"/>
    </row>
    <row r="3977" spans="3:3">
      <c r="C3977" s="3"/>
    </row>
    <row r="3978" spans="3:3">
      <c r="C3978" s="3"/>
    </row>
    <row r="3979" spans="3:3">
      <c r="C3979" s="3"/>
    </row>
    <row r="3980" spans="3:3">
      <c r="C3980" s="3"/>
    </row>
    <row r="3981" spans="3:3">
      <c r="C3981" s="3"/>
    </row>
    <row r="3982" spans="3:3">
      <c r="C3982" s="3"/>
    </row>
    <row r="3983" spans="3:3">
      <c r="C3983" s="3"/>
    </row>
    <row r="3984" spans="3:3">
      <c r="C3984" s="3"/>
    </row>
    <row r="3985" spans="3:3">
      <c r="C3985" s="3"/>
    </row>
    <row r="3986" spans="3:3">
      <c r="C3986" s="3"/>
    </row>
    <row r="3987" spans="3:3">
      <c r="C3987" s="3"/>
    </row>
    <row r="3988" spans="3:3">
      <c r="C3988" s="3"/>
    </row>
    <row r="3989" spans="3:3">
      <c r="C3989" s="3"/>
    </row>
    <row r="3990" spans="3:3">
      <c r="C3990" s="3"/>
    </row>
    <row r="3991" spans="3:3">
      <c r="C3991" s="3"/>
    </row>
    <row r="3992" spans="3:3">
      <c r="C3992" s="3"/>
    </row>
    <row r="3993" spans="3:3">
      <c r="C3993" s="3"/>
    </row>
    <row r="3994" spans="3:3">
      <c r="C3994" s="3"/>
    </row>
    <row r="3995" spans="3:3">
      <c r="C3995" s="3"/>
    </row>
    <row r="3996" spans="3:3">
      <c r="C3996" s="3"/>
    </row>
    <row r="3997" spans="3:3">
      <c r="C3997" s="3"/>
    </row>
    <row r="3998" spans="3:3">
      <c r="C3998" s="3"/>
    </row>
    <row r="3999" spans="3:3">
      <c r="C3999" s="3"/>
    </row>
    <row r="4000" spans="3:3">
      <c r="C4000" s="3"/>
    </row>
    <row r="4001" spans="3:3">
      <c r="C4001" s="3"/>
    </row>
    <row r="4002" spans="3:3">
      <c r="C4002" s="3"/>
    </row>
    <row r="4003" spans="3:3">
      <c r="C4003" s="3"/>
    </row>
    <row r="4004" spans="3:3">
      <c r="C4004" s="3"/>
    </row>
    <row r="4005" spans="3:3">
      <c r="C4005" s="3"/>
    </row>
    <row r="4006" spans="3:3">
      <c r="C4006" s="3"/>
    </row>
    <row r="4007" spans="3:3">
      <c r="C4007" s="3"/>
    </row>
    <row r="4008" spans="3:3">
      <c r="C4008" s="3"/>
    </row>
    <row r="4009" spans="3:3">
      <c r="C4009" s="3"/>
    </row>
    <row r="4010" spans="3:3">
      <c r="C4010" s="3"/>
    </row>
    <row r="4011" spans="3:3">
      <c r="C4011" s="3"/>
    </row>
    <row r="4012" spans="3:3">
      <c r="C4012" s="3"/>
    </row>
    <row r="4013" spans="3:3">
      <c r="C4013" s="3"/>
    </row>
    <row r="4014" spans="3:3">
      <c r="C4014" s="3"/>
    </row>
    <row r="4015" spans="3:3">
      <c r="C4015" s="3"/>
    </row>
    <row r="4016" spans="3:3">
      <c r="C4016" s="3"/>
    </row>
    <row r="4017" spans="3:3">
      <c r="C4017" s="3"/>
    </row>
    <row r="4018" spans="3:3">
      <c r="C4018" s="3"/>
    </row>
    <row r="4019" spans="3:3">
      <c r="C4019" s="3"/>
    </row>
    <row r="4020" spans="3:3">
      <c r="C4020" s="3"/>
    </row>
    <row r="4021" spans="3:3">
      <c r="C4021" s="3"/>
    </row>
    <row r="4022" spans="3:3">
      <c r="C4022" s="3"/>
    </row>
    <row r="4023" spans="3:3">
      <c r="C4023" s="3"/>
    </row>
    <row r="4024" spans="3:3">
      <c r="C4024" s="3"/>
    </row>
    <row r="4025" spans="3:3">
      <c r="C4025" s="3"/>
    </row>
    <row r="4026" spans="3:3">
      <c r="C4026" s="3"/>
    </row>
    <row r="4027" spans="3:3">
      <c r="C4027" s="3"/>
    </row>
    <row r="4028" spans="3:3">
      <c r="C4028" s="3"/>
    </row>
    <row r="4029" spans="3:3">
      <c r="C4029" s="3"/>
    </row>
    <row r="4030" spans="3:3">
      <c r="C4030" s="3"/>
    </row>
    <row r="4031" spans="3:3">
      <c r="C4031" s="3"/>
    </row>
    <row r="4032" spans="3:3">
      <c r="C4032" s="3"/>
    </row>
    <row r="4033" spans="3:3">
      <c r="C4033" s="3"/>
    </row>
    <row r="4034" spans="3:3">
      <c r="C4034" s="3"/>
    </row>
    <row r="4035" spans="3:3">
      <c r="C4035" s="3"/>
    </row>
    <row r="4036" spans="3:3">
      <c r="C4036" s="3"/>
    </row>
    <row r="4037" spans="3:3">
      <c r="C4037" s="3"/>
    </row>
    <row r="4038" spans="3:3">
      <c r="C4038" s="3"/>
    </row>
    <row r="4039" spans="3:3">
      <c r="C4039" s="3"/>
    </row>
    <row r="4040" spans="3:3">
      <c r="C4040" s="3"/>
    </row>
    <row r="4041" spans="3:3">
      <c r="C4041" s="3"/>
    </row>
    <row r="4042" spans="3:3">
      <c r="C4042" s="3"/>
    </row>
    <row r="4043" spans="3:3">
      <c r="C4043" s="3"/>
    </row>
    <row r="4044" spans="3:3">
      <c r="C4044" s="3"/>
    </row>
    <row r="4045" spans="3:3">
      <c r="C4045" s="3"/>
    </row>
    <row r="4046" spans="3:3">
      <c r="C4046" s="3"/>
    </row>
    <row r="4047" spans="3:3">
      <c r="C4047" s="3"/>
    </row>
    <row r="4048" spans="3:3">
      <c r="C4048" s="3"/>
    </row>
    <row r="4049" spans="3:3">
      <c r="C4049" s="3"/>
    </row>
    <row r="4050" spans="3:3">
      <c r="C4050" s="3"/>
    </row>
    <row r="4051" spans="3:3">
      <c r="C4051" s="3"/>
    </row>
    <row r="4052" spans="3:3">
      <c r="C4052" s="3"/>
    </row>
    <row r="4053" spans="3:3">
      <c r="C4053" s="3"/>
    </row>
    <row r="4054" spans="3:3">
      <c r="C4054" s="3"/>
    </row>
    <row r="4055" spans="3:3">
      <c r="C4055" s="3"/>
    </row>
    <row r="4056" spans="3:3">
      <c r="C4056" s="3"/>
    </row>
    <row r="4057" spans="3:3">
      <c r="C4057" s="3"/>
    </row>
    <row r="4058" spans="3:3">
      <c r="C4058" s="3"/>
    </row>
    <row r="4059" spans="3:3">
      <c r="C4059" s="3"/>
    </row>
    <row r="4060" spans="3:3">
      <c r="C4060" s="3"/>
    </row>
    <row r="4061" spans="3:3">
      <c r="C4061" s="3"/>
    </row>
    <row r="4062" spans="3:3">
      <c r="C4062" s="3"/>
    </row>
    <row r="4063" spans="3:3">
      <c r="C4063" s="3"/>
    </row>
    <row r="4064" spans="3:3">
      <c r="C4064" s="3"/>
    </row>
    <row r="4065" spans="3:3">
      <c r="C4065" s="3"/>
    </row>
    <row r="4066" spans="3:3">
      <c r="C4066" s="3"/>
    </row>
    <row r="4067" spans="3:3">
      <c r="C4067" s="3"/>
    </row>
    <row r="4068" spans="3:3">
      <c r="C4068" s="3"/>
    </row>
    <row r="4069" spans="3:3">
      <c r="C4069" s="3"/>
    </row>
    <row r="4070" spans="3:3">
      <c r="C4070" s="3"/>
    </row>
    <row r="4071" spans="3:3">
      <c r="C4071" s="3"/>
    </row>
    <row r="4072" spans="3:3">
      <c r="C4072" s="3"/>
    </row>
    <row r="4073" spans="3:3">
      <c r="C4073" s="3"/>
    </row>
    <row r="4074" spans="3:3">
      <c r="C4074" s="3"/>
    </row>
    <row r="4075" spans="3:3">
      <c r="C4075" s="3"/>
    </row>
    <row r="4076" spans="3:3">
      <c r="C4076" s="3"/>
    </row>
    <row r="4077" spans="3:3">
      <c r="C4077" s="3"/>
    </row>
    <row r="4078" spans="3:3">
      <c r="C4078" s="3"/>
    </row>
    <row r="4079" spans="3:3">
      <c r="C4079" s="3"/>
    </row>
    <row r="4080" spans="3:3">
      <c r="C4080" s="3"/>
    </row>
    <row r="4081" spans="3:3">
      <c r="C4081" s="3"/>
    </row>
    <row r="4082" spans="3:3">
      <c r="C4082" s="3"/>
    </row>
    <row r="4083" spans="3:3">
      <c r="C4083" s="3"/>
    </row>
    <row r="4084" spans="3:3">
      <c r="C4084" s="3"/>
    </row>
    <row r="4085" spans="3:3">
      <c r="C4085" s="3"/>
    </row>
    <row r="4086" spans="3:3">
      <c r="C4086" s="3"/>
    </row>
    <row r="4087" spans="3:3">
      <c r="C4087" s="3"/>
    </row>
    <row r="4088" spans="3:3">
      <c r="C4088" s="3"/>
    </row>
    <row r="4089" spans="3:3">
      <c r="C4089" s="3"/>
    </row>
    <row r="4090" spans="3:3">
      <c r="C4090" s="3"/>
    </row>
    <row r="4091" spans="3:3">
      <c r="C4091" s="3"/>
    </row>
    <row r="4092" spans="3:3">
      <c r="C4092" s="3"/>
    </row>
    <row r="4093" spans="3:3">
      <c r="C4093" s="3"/>
    </row>
    <row r="4094" spans="3:3">
      <c r="C4094" s="3"/>
    </row>
    <row r="4095" spans="3:3">
      <c r="C4095" s="3"/>
    </row>
    <row r="4096" spans="3:3">
      <c r="C4096" s="3"/>
    </row>
    <row r="4097" spans="3:3">
      <c r="C4097" s="3"/>
    </row>
    <row r="4098" spans="3:3">
      <c r="C4098" s="3"/>
    </row>
    <row r="4099" spans="3:3">
      <c r="C4099" s="3"/>
    </row>
    <row r="4100" spans="3:3">
      <c r="C4100" s="3"/>
    </row>
    <row r="4101" spans="3:3">
      <c r="C4101" s="3"/>
    </row>
    <row r="4102" spans="3:3">
      <c r="C4102" s="3"/>
    </row>
    <row r="4103" spans="3:3">
      <c r="C4103" s="3"/>
    </row>
    <row r="4104" spans="3:3">
      <c r="C4104" s="3"/>
    </row>
    <row r="4105" spans="3:3">
      <c r="C4105" s="3"/>
    </row>
    <row r="4106" spans="3:3">
      <c r="C4106" s="3"/>
    </row>
    <row r="4107" spans="3:3">
      <c r="C4107" s="3"/>
    </row>
    <row r="4108" spans="3:3">
      <c r="C4108" s="3"/>
    </row>
    <row r="4109" spans="3:3">
      <c r="C4109" s="3"/>
    </row>
    <row r="4110" spans="3:3">
      <c r="C4110" s="3"/>
    </row>
    <row r="4111" spans="3:3">
      <c r="C4111" s="3"/>
    </row>
    <row r="4112" spans="3:3">
      <c r="C4112" s="3"/>
    </row>
    <row r="4113" spans="3:3">
      <c r="C4113" s="3"/>
    </row>
    <row r="4114" spans="3:3">
      <c r="C4114" s="3"/>
    </row>
    <row r="4115" spans="3:3">
      <c r="C4115" s="3"/>
    </row>
    <row r="4116" spans="3:3">
      <c r="C4116" s="3"/>
    </row>
    <row r="4117" spans="3:3">
      <c r="C4117" s="3"/>
    </row>
    <row r="4118" spans="3:3">
      <c r="C4118" s="3"/>
    </row>
    <row r="4119" spans="3:3">
      <c r="C4119" s="3"/>
    </row>
    <row r="4120" spans="3:3">
      <c r="C4120" s="3"/>
    </row>
    <row r="4121" spans="3:3">
      <c r="C4121" s="3"/>
    </row>
    <row r="4122" spans="3:3">
      <c r="C4122" s="3"/>
    </row>
    <row r="4123" spans="3:3">
      <c r="C4123" s="3"/>
    </row>
    <row r="4124" spans="3:3">
      <c r="C4124" s="3"/>
    </row>
    <row r="4125" spans="3:3">
      <c r="C4125" s="3"/>
    </row>
    <row r="4126" spans="3:3">
      <c r="C4126" s="3"/>
    </row>
    <row r="4127" spans="3:3">
      <c r="C4127" s="3"/>
    </row>
    <row r="4128" spans="3:3">
      <c r="C4128" s="3"/>
    </row>
    <row r="4129" spans="3:3">
      <c r="C4129" s="3"/>
    </row>
    <row r="4130" spans="3:3">
      <c r="C4130" s="3"/>
    </row>
    <row r="4131" spans="3:3">
      <c r="C4131" s="3"/>
    </row>
    <row r="4132" spans="3:3">
      <c r="C4132" s="3"/>
    </row>
    <row r="4133" spans="3:3">
      <c r="C4133" s="3"/>
    </row>
    <row r="4134" spans="3:3">
      <c r="C4134" s="3"/>
    </row>
    <row r="4135" spans="3:3">
      <c r="C4135" s="3"/>
    </row>
    <row r="4136" spans="3:3">
      <c r="C4136" s="3"/>
    </row>
    <row r="4137" spans="3:3">
      <c r="C4137" s="3"/>
    </row>
    <row r="4138" spans="3:3">
      <c r="C4138" s="3"/>
    </row>
    <row r="4139" spans="3:3">
      <c r="C4139" s="3"/>
    </row>
    <row r="4140" spans="3:3">
      <c r="C4140" s="3"/>
    </row>
    <row r="4141" spans="3:3">
      <c r="C4141" s="3"/>
    </row>
    <row r="4142" spans="3:3">
      <c r="C4142" s="3"/>
    </row>
    <row r="4143" spans="3:3">
      <c r="C4143" s="3"/>
    </row>
    <row r="4144" spans="3:3">
      <c r="C4144" s="3"/>
    </row>
    <row r="4145" spans="3:3">
      <c r="C4145" s="3"/>
    </row>
    <row r="4146" spans="3:3">
      <c r="C4146" s="3"/>
    </row>
    <row r="4147" spans="3:3">
      <c r="C4147" s="3"/>
    </row>
    <row r="4148" spans="3:3">
      <c r="C4148" s="3"/>
    </row>
    <row r="4149" spans="3:3">
      <c r="C4149" s="3"/>
    </row>
    <row r="4150" spans="3:3">
      <c r="C4150" s="3"/>
    </row>
    <row r="4151" spans="3:3">
      <c r="C4151" s="3"/>
    </row>
    <row r="4152" spans="3:3">
      <c r="C4152" s="3"/>
    </row>
    <row r="4153" spans="3:3">
      <c r="C4153" s="3"/>
    </row>
    <row r="4154" spans="3:3">
      <c r="C4154" s="3"/>
    </row>
    <row r="4155" spans="3:3">
      <c r="C4155" s="3"/>
    </row>
    <row r="4156" spans="3:3">
      <c r="C4156" s="3"/>
    </row>
    <row r="4157" spans="3:3">
      <c r="C4157" s="3"/>
    </row>
    <row r="4158" spans="3:3">
      <c r="C4158" s="3"/>
    </row>
    <row r="4159" spans="3:3">
      <c r="C4159" s="3"/>
    </row>
    <row r="4160" spans="3:3">
      <c r="C4160" s="3"/>
    </row>
    <row r="4161" spans="3:3">
      <c r="C4161" s="3"/>
    </row>
    <row r="4162" spans="3:3">
      <c r="C4162" s="3"/>
    </row>
    <row r="4163" spans="3:3">
      <c r="C4163" s="3"/>
    </row>
    <row r="4164" spans="3:3">
      <c r="C4164" s="3"/>
    </row>
    <row r="4165" spans="3:3">
      <c r="C4165" s="3"/>
    </row>
    <row r="4166" spans="3:3">
      <c r="C4166" s="3"/>
    </row>
    <row r="4167" spans="3:3">
      <c r="C4167" s="3"/>
    </row>
    <row r="4168" spans="3:3">
      <c r="C4168" s="3"/>
    </row>
    <row r="4169" spans="3:3">
      <c r="C4169" s="3"/>
    </row>
    <row r="4170" spans="3:3">
      <c r="C4170" s="3"/>
    </row>
    <row r="4171" spans="3:3">
      <c r="C4171" s="3"/>
    </row>
    <row r="4172" spans="3:3">
      <c r="C4172" s="3"/>
    </row>
    <row r="4173" spans="3:3">
      <c r="C4173" s="3"/>
    </row>
    <row r="4174" spans="3:3">
      <c r="C4174" s="3"/>
    </row>
    <row r="4175" spans="3:3">
      <c r="C4175" s="3"/>
    </row>
    <row r="4176" spans="3:3">
      <c r="C4176" s="3"/>
    </row>
    <row r="4177" spans="3:3">
      <c r="C4177" s="3"/>
    </row>
    <row r="4178" spans="3:3">
      <c r="C4178" s="3"/>
    </row>
    <row r="4179" spans="3:3">
      <c r="C4179" s="3"/>
    </row>
    <row r="4180" spans="3:3">
      <c r="C4180" s="3"/>
    </row>
    <row r="4181" spans="3:3">
      <c r="C4181" s="3"/>
    </row>
    <row r="4182" spans="3:3">
      <c r="C4182" s="3"/>
    </row>
    <row r="4183" spans="3:3">
      <c r="C4183" s="3"/>
    </row>
    <row r="4184" spans="3:3">
      <c r="C4184" s="3"/>
    </row>
    <row r="4185" spans="3:3">
      <c r="C4185" s="3"/>
    </row>
    <row r="4186" spans="3:3">
      <c r="C4186" s="3"/>
    </row>
    <row r="4187" spans="3:3">
      <c r="C4187" s="3"/>
    </row>
    <row r="4188" spans="3:3">
      <c r="C4188" s="3"/>
    </row>
    <row r="4189" spans="3:3">
      <c r="C4189" s="3"/>
    </row>
    <row r="4190" spans="3:3">
      <c r="C4190" s="3"/>
    </row>
    <row r="4191" spans="3:3">
      <c r="C4191" s="3"/>
    </row>
    <row r="4192" spans="3:3">
      <c r="C4192" s="3"/>
    </row>
    <row r="4193" spans="3:3">
      <c r="C4193" s="3"/>
    </row>
    <row r="4194" spans="3:3">
      <c r="C4194" s="3"/>
    </row>
    <row r="4195" spans="3:3">
      <c r="C4195" s="3"/>
    </row>
    <row r="4196" spans="3:3">
      <c r="C4196" s="3"/>
    </row>
    <row r="4197" spans="3:3">
      <c r="C4197" s="3"/>
    </row>
    <row r="4198" spans="3:3">
      <c r="C4198" s="3"/>
    </row>
    <row r="4199" spans="3:3">
      <c r="C4199" s="3"/>
    </row>
    <row r="4200" spans="3:3">
      <c r="C4200" s="3"/>
    </row>
    <row r="4201" spans="3:3">
      <c r="C4201" s="3"/>
    </row>
    <row r="4202" spans="3:3">
      <c r="C4202" s="3"/>
    </row>
    <row r="4203" spans="3:3">
      <c r="C4203" s="3"/>
    </row>
    <row r="4204" spans="3:3">
      <c r="C4204" s="3"/>
    </row>
    <row r="4205" spans="3:3">
      <c r="C4205" s="3"/>
    </row>
    <row r="4206" spans="3:3">
      <c r="C4206" s="3"/>
    </row>
    <row r="4207" spans="3:3">
      <c r="C4207" s="3"/>
    </row>
    <row r="4208" spans="3:3">
      <c r="C4208" s="3"/>
    </row>
    <row r="4209" spans="3:3">
      <c r="C4209" s="3"/>
    </row>
    <row r="4210" spans="3:3">
      <c r="C4210" s="3"/>
    </row>
    <row r="4211" spans="3:3">
      <c r="C4211" s="3"/>
    </row>
    <row r="4212" spans="3:3">
      <c r="C4212" s="3"/>
    </row>
    <row r="4213" spans="3:3">
      <c r="C4213" s="3"/>
    </row>
    <row r="4214" spans="3:3">
      <c r="C4214" s="3"/>
    </row>
    <row r="4215" spans="3:3">
      <c r="C4215" s="3"/>
    </row>
    <row r="4216" spans="3:3">
      <c r="C4216" s="3"/>
    </row>
    <row r="4217" spans="3:3">
      <c r="C4217" s="3"/>
    </row>
    <row r="4218" spans="3:3">
      <c r="C4218" s="3"/>
    </row>
    <row r="4219" spans="3:3">
      <c r="C4219" s="3"/>
    </row>
    <row r="4220" spans="3:3">
      <c r="C4220" s="3"/>
    </row>
    <row r="4221" spans="3:3">
      <c r="C4221" s="3"/>
    </row>
    <row r="4222" spans="3:3">
      <c r="C4222" s="3"/>
    </row>
    <row r="4223" spans="3:3">
      <c r="C4223" s="3"/>
    </row>
    <row r="4224" spans="3:3">
      <c r="C4224" s="3"/>
    </row>
    <row r="4225" spans="3:3">
      <c r="C4225" s="3"/>
    </row>
    <row r="4226" spans="3:3">
      <c r="C4226" s="3"/>
    </row>
    <row r="4227" spans="3:3">
      <c r="C4227" s="3"/>
    </row>
    <row r="4228" spans="3:3">
      <c r="C4228" s="3"/>
    </row>
    <row r="4229" spans="3:3">
      <c r="C4229" s="3"/>
    </row>
    <row r="4230" spans="3:3">
      <c r="C4230" s="3"/>
    </row>
    <row r="4231" spans="3:3">
      <c r="C4231" s="3"/>
    </row>
    <row r="4232" spans="3:3">
      <c r="C4232" s="3"/>
    </row>
    <row r="4233" spans="3:3">
      <c r="C4233" s="3"/>
    </row>
    <row r="4234" spans="3:3">
      <c r="C4234" s="3"/>
    </row>
    <row r="4235" spans="3:3">
      <c r="C4235" s="3"/>
    </row>
    <row r="4236" spans="3:3">
      <c r="C4236" s="3"/>
    </row>
    <row r="4237" spans="3:3">
      <c r="C4237" s="3"/>
    </row>
    <row r="4238" spans="3:3">
      <c r="C4238" s="3"/>
    </row>
    <row r="4239" spans="3:3">
      <c r="C4239" s="3"/>
    </row>
    <row r="4240" spans="3:3">
      <c r="C4240" s="3"/>
    </row>
    <row r="4241" spans="3:3">
      <c r="C4241" s="3"/>
    </row>
    <row r="4242" spans="3:3">
      <c r="C4242" s="3"/>
    </row>
    <row r="4243" spans="3:3">
      <c r="C4243" s="3"/>
    </row>
    <row r="4244" spans="3:3">
      <c r="C4244" s="3"/>
    </row>
    <row r="4245" spans="3:3">
      <c r="C4245" s="3"/>
    </row>
    <row r="4246" spans="3:3">
      <c r="C4246" s="3"/>
    </row>
    <row r="4247" spans="3:3">
      <c r="C4247" s="3"/>
    </row>
    <row r="4248" spans="3:3">
      <c r="C4248" s="3"/>
    </row>
    <row r="4249" spans="3:3">
      <c r="C4249" s="3"/>
    </row>
    <row r="4250" spans="3:3">
      <c r="C4250" s="3"/>
    </row>
    <row r="4251" spans="3:3">
      <c r="C4251" s="3"/>
    </row>
    <row r="4252" spans="3:3">
      <c r="C4252" s="3"/>
    </row>
    <row r="4253" spans="3:3">
      <c r="C4253" s="3"/>
    </row>
    <row r="4254" spans="3:3">
      <c r="C4254" s="3"/>
    </row>
    <row r="4255" spans="3:3">
      <c r="C4255" s="3"/>
    </row>
    <row r="4256" spans="3:3">
      <c r="C4256" s="3"/>
    </row>
    <row r="4257" spans="3:3">
      <c r="C4257" s="3"/>
    </row>
    <row r="4258" spans="3:3">
      <c r="C4258" s="3"/>
    </row>
    <row r="4259" spans="3:3">
      <c r="C4259" s="3"/>
    </row>
    <row r="4260" spans="3:3">
      <c r="C4260" s="3"/>
    </row>
    <row r="4261" spans="3:3">
      <c r="C4261" s="3"/>
    </row>
    <row r="4262" spans="3:3">
      <c r="C4262" s="3"/>
    </row>
    <row r="4263" spans="3:3">
      <c r="C4263" s="3"/>
    </row>
    <row r="4264" spans="3:3">
      <c r="C4264" s="3"/>
    </row>
    <row r="4265" spans="3:3">
      <c r="C4265" s="3"/>
    </row>
    <row r="4266" spans="3:3">
      <c r="C4266" s="3"/>
    </row>
    <row r="4267" spans="3:3">
      <c r="C4267" s="3"/>
    </row>
    <row r="4268" spans="3:3">
      <c r="C4268" s="3"/>
    </row>
    <row r="4269" spans="3:3">
      <c r="C4269" s="3"/>
    </row>
    <row r="4270" spans="3:3">
      <c r="C4270" s="3"/>
    </row>
    <row r="4271" spans="3:3">
      <c r="C4271" s="3"/>
    </row>
    <row r="4272" spans="3:3">
      <c r="C4272" s="3"/>
    </row>
    <row r="4273" spans="3:3">
      <c r="C4273" s="3"/>
    </row>
    <row r="4274" spans="3:3">
      <c r="C4274" s="3"/>
    </row>
    <row r="4275" spans="3:3">
      <c r="C4275" s="3"/>
    </row>
    <row r="4276" spans="3:3">
      <c r="C4276" s="3"/>
    </row>
    <row r="4277" spans="3:3">
      <c r="C4277" s="3"/>
    </row>
    <row r="4278" spans="3:3">
      <c r="C4278" s="3"/>
    </row>
    <row r="4279" spans="3:3">
      <c r="C4279" s="3"/>
    </row>
    <row r="4280" spans="3:3">
      <c r="C4280" s="3"/>
    </row>
    <row r="4281" spans="3:3">
      <c r="C4281" s="3"/>
    </row>
    <row r="4282" spans="3:3">
      <c r="C4282" s="3"/>
    </row>
    <row r="4283" spans="3:3">
      <c r="C4283" s="3"/>
    </row>
    <row r="4284" spans="3:3">
      <c r="C4284" s="3"/>
    </row>
    <row r="4285" spans="3:3">
      <c r="C4285" s="3"/>
    </row>
    <row r="4286" spans="3:3">
      <c r="C4286" s="3"/>
    </row>
    <row r="4287" spans="3:3">
      <c r="C4287" s="3"/>
    </row>
    <row r="4288" spans="3:3">
      <c r="C4288" s="3"/>
    </row>
    <row r="4289" spans="3:3">
      <c r="C4289" s="3"/>
    </row>
    <row r="4290" spans="3:3">
      <c r="C4290" s="3"/>
    </row>
    <row r="4291" spans="3:3">
      <c r="C4291" s="3"/>
    </row>
    <row r="4292" spans="3:3">
      <c r="C4292" s="3"/>
    </row>
    <row r="4293" spans="3:3">
      <c r="C4293" s="3"/>
    </row>
    <row r="4294" spans="3:3">
      <c r="C4294" s="3"/>
    </row>
    <row r="4295" spans="3:3">
      <c r="C4295" s="3"/>
    </row>
    <row r="4296" spans="3:3">
      <c r="C4296" s="3"/>
    </row>
    <row r="4297" spans="3:3">
      <c r="C4297" s="3"/>
    </row>
    <row r="4298" spans="3:3">
      <c r="C4298" s="3"/>
    </row>
    <row r="4299" spans="3:3">
      <c r="C4299" s="3"/>
    </row>
    <row r="4300" spans="3:3">
      <c r="C4300" s="3"/>
    </row>
    <row r="4301" spans="3:3">
      <c r="C4301" s="3"/>
    </row>
    <row r="4302" spans="3:3">
      <c r="C4302" s="3"/>
    </row>
    <row r="4303" spans="3:3">
      <c r="C4303" s="3"/>
    </row>
    <row r="4304" spans="3:3">
      <c r="C4304" s="3"/>
    </row>
    <row r="4305" spans="3:3">
      <c r="C4305" s="3"/>
    </row>
    <row r="4306" spans="3:3">
      <c r="C4306" s="3"/>
    </row>
    <row r="4307" spans="3:3">
      <c r="C4307" s="3"/>
    </row>
    <row r="4308" spans="3:3">
      <c r="C4308" s="3"/>
    </row>
    <row r="4309" spans="3:3">
      <c r="C4309" s="3"/>
    </row>
    <row r="4310" spans="3:3">
      <c r="C4310" s="3"/>
    </row>
    <row r="4311" spans="3:3">
      <c r="C4311" s="3"/>
    </row>
    <row r="4312" spans="3:3">
      <c r="C4312" s="3"/>
    </row>
    <row r="4313" spans="3:3">
      <c r="C4313" s="3"/>
    </row>
    <row r="4314" spans="3:3">
      <c r="C4314" s="3"/>
    </row>
    <row r="4315" spans="3:3">
      <c r="C4315" s="3"/>
    </row>
    <row r="4316" spans="3:3">
      <c r="C4316" s="3"/>
    </row>
    <row r="4317" spans="3:3">
      <c r="C4317" s="3"/>
    </row>
    <row r="4318" spans="3:3">
      <c r="C4318" s="3"/>
    </row>
    <row r="4319" spans="3:3">
      <c r="C4319" s="3"/>
    </row>
    <row r="4320" spans="3:3">
      <c r="C4320" s="3"/>
    </row>
    <row r="4321" spans="3:3">
      <c r="C4321" s="3"/>
    </row>
    <row r="4322" spans="3:3">
      <c r="C4322" s="3"/>
    </row>
    <row r="4323" spans="3:3">
      <c r="C4323" s="3"/>
    </row>
    <row r="4324" spans="3:3">
      <c r="C4324" s="3"/>
    </row>
    <row r="4325" spans="3:3">
      <c r="C4325" s="3"/>
    </row>
    <row r="4326" spans="3:3">
      <c r="C4326" s="3"/>
    </row>
    <row r="4327" spans="3:3">
      <c r="C4327" s="3"/>
    </row>
    <row r="4328" spans="3:3">
      <c r="C4328" s="3"/>
    </row>
    <row r="4329" spans="3:3">
      <c r="C4329" s="3"/>
    </row>
    <row r="4330" spans="3:3">
      <c r="C4330" s="3"/>
    </row>
    <row r="4331" spans="3:3">
      <c r="C4331" s="3"/>
    </row>
    <row r="4332" spans="3:3">
      <c r="C4332" s="3"/>
    </row>
    <row r="4333" spans="3:3">
      <c r="C4333" s="3"/>
    </row>
    <row r="4334" spans="3:3">
      <c r="C4334" s="3"/>
    </row>
    <row r="4335" spans="3:3">
      <c r="C4335" s="3"/>
    </row>
    <row r="4336" spans="3:3">
      <c r="C4336" s="3"/>
    </row>
    <row r="4337" spans="3:3">
      <c r="C4337" s="3"/>
    </row>
    <row r="4338" spans="3:3">
      <c r="C4338" s="3"/>
    </row>
    <row r="4339" spans="3:3">
      <c r="C4339" s="3"/>
    </row>
    <row r="4340" spans="3:3">
      <c r="C4340" s="3"/>
    </row>
    <row r="4341" spans="3:3">
      <c r="C4341" s="3"/>
    </row>
    <row r="4342" spans="3:3">
      <c r="C4342" s="3"/>
    </row>
    <row r="4343" spans="3:3">
      <c r="C4343" s="3"/>
    </row>
    <row r="4344" spans="3:3">
      <c r="C4344" s="3"/>
    </row>
    <row r="4345" spans="3:3">
      <c r="C4345" s="3"/>
    </row>
    <row r="4346" spans="3:3">
      <c r="C4346" s="3"/>
    </row>
    <row r="4347" spans="3:3">
      <c r="C4347" s="3"/>
    </row>
    <row r="4348" spans="3:3">
      <c r="C4348" s="3"/>
    </row>
    <row r="4349" spans="3:3">
      <c r="C4349" s="3"/>
    </row>
    <row r="4350" spans="3:3">
      <c r="C4350" s="3"/>
    </row>
    <row r="4351" spans="3:3">
      <c r="C4351" s="3"/>
    </row>
    <row r="4352" spans="3:3">
      <c r="C4352" s="3"/>
    </row>
    <row r="4353" spans="3:3">
      <c r="C4353" s="3"/>
    </row>
    <row r="4354" spans="3:3">
      <c r="C4354" s="3"/>
    </row>
    <row r="4355" spans="3:3">
      <c r="C4355" s="3"/>
    </row>
    <row r="4356" spans="3:3">
      <c r="C4356" s="3"/>
    </row>
    <row r="4357" spans="3:3">
      <c r="C4357" s="3"/>
    </row>
    <row r="4358" spans="3:3">
      <c r="C4358" s="3"/>
    </row>
    <row r="4359" spans="3:3">
      <c r="C4359" s="3"/>
    </row>
    <row r="4360" spans="3:3">
      <c r="C4360" s="3"/>
    </row>
    <row r="4361" spans="3:3">
      <c r="C4361" s="3"/>
    </row>
    <row r="4362" spans="3:3">
      <c r="C4362" s="3"/>
    </row>
    <row r="4363" spans="3:3">
      <c r="C4363" s="3"/>
    </row>
    <row r="4364" spans="3:3">
      <c r="C4364" s="3"/>
    </row>
    <row r="4365" spans="3:3">
      <c r="C4365" s="3"/>
    </row>
    <row r="4366" spans="3:3">
      <c r="C4366" s="3"/>
    </row>
    <row r="4367" spans="3:3">
      <c r="C4367" s="3"/>
    </row>
    <row r="4368" spans="3:3">
      <c r="C4368" s="3"/>
    </row>
    <row r="4369" spans="3:3">
      <c r="C4369" s="3"/>
    </row>
    <row r="4370" spans="3:3">
      <c r="C4370" s="3"/>
    </row>
    <row r="4371" spans="3:3">
      <c r="C4371" s="3"/>
    </row>
    <row r="4372" spans="3:3">
      <c r="C4372" s="3"/>
    </row>
    <row r="4373" spans="3:3">
      <c r="C4373" s="3"/>
    </row>
    <row r="4374" spans="3:3">
      <c r="C4374" s="3"/>
    </row>
    <row r="4375" spans="3:3">
      <c r="C4375" s="3"/>
    </row>
    <row r="4376" spans="3:3">
      <c r="C4376" s="3"/>
    </row>
    <row r="4377" spans="3:3">
      <c r="C4377" s="3"/>
    </row>
    <row r="4378" spans="3:3">
      <c r="C4378" s="3"/>
    </row>
    <row r="4379" spans="3:3">
      <c r="C4379" s="3"/>
    </row>
    <row r="4380" spans="3:3">
      <c r="C4380" s="3"/>
    </row>
    <row r="4381" spans="3:3">
      <c r="C4381" s="3"/>
    </row>
    <row r="4382" spans="3:3">
      <c r="C4382" s="3"/>
    </row>
    <row r="4383" spans="3:3">
      <c r="C4383" s="3"/>
    </row>
    <row r="4384" spans="3:3">
      <c r="C4384" s="3"/>
    </row>
    <row r="4385" spans="3:3">
      <c r="C4385" s="3"/>
    </row>
    <row r="4386" spans="3:3">
      <c r="C4386" s="3"/>
    </row>
    <row r="4387" spans="3:3">
      <c r="C4387" s="3"/>
    </row>
    <row r="4388" spans="3:3">
      <c r="C4388" s="3"/>
    </row>
    <row r="4389" spans="3:3">
      <c r="C4389" s="3"/>
    </row>
    <row r="4390" spans="3:3">
      <c r="C4390" s="3"/>
    </row>
    <row r="4391" spans="3:3">
      <c r="C4391" s="3"/>
    </row>
    <row r="4392" spans="3:3">
      <c r="C4392" s="3"/>
    </row>
    <row r="4393" spans="3:3">
      <c r="C4393" s="3"/>
    </row>
    <row r="4394" spans="3:3">
      <c r="C4394" s="3"/>
    </row>
    <row r="4395" spans="3:3">
      <c r="C4395" s="3"/>
    </row>
    <row r="4396" spans="3:3">
      <c r="C4396" s="3"/>
    </row>
    <row r="4397" spans="3:3">
      <c r="C4397" s="3"/>
    </row>
    <row r="4398" spans="3:3">
      <c r="C4398" s="3"/>
    </row>
    <row r="4399" spans="3:3">
      <c r="C4399" s="3"/>
    </row>
    <row r="4400" spans="3:3">
      <c r="C4400" s="3"/>
    </row>
    <row r="4401" spans="3:3">
      <c r="C4401" s="3"/>
    </row>
    <row r="4402" spans="3:3">
      <c r="C4402" s="3"/>
    </row>
    <row r="4403" spans="3:3">
      <c r="C4403" s="3"/>
    </row>
    <row r="4404" spans="3:3">
      <c r="C4404" s="3"/>
    </row>
    <row r="4405" spans="3:3">
      <c r="C4405" s="3"/>
    </row>
    <row r="4406" spans="3:3">
      <c r="C4406" s="3"/>
    </row>
    <row r="4407" spans="3:3">
      <c r="C4407" s="3"/>
    </row>
    <row r="4408" spans="3:3">
      <c r="C4408" s="3"/>
    </row>
    <row r="4409" spans="3:3">
      <c r="C4409" s="3"/>
    </row>
    <row r="4410" spans="3:3">
      <c r="C4410" s="3"/>
    </row>
    <row r="4411" spans="3:3">
      <c r="C4411" s="3"/>
    </row>
    <row r="4412" spans="3:3">
      <c r="C4412" s="3"/>
    </row>
    <row r="4413" spans="3:3">
      <c r="C4413" s="3"/>
    </row>
    <row r="4414" spans="3:3">
      <c r="C4414" s="3"/>
    </row>
    <row r="4415" spans="3:3">
      <c r="C4415" s="3"/>
    </row>
    <row r="4416" spans="3:3">
      <c r="C4416" s="3"/>
    </row>
    <row r="4417" spans="3:3">
      <c r="C4417" s="3"/>
    </row>
    <row r="4418" spans="3:3">
      <c r="C4418" s="3"/>
    </row>
    <row r="4419" spans="3:3">
      <c r="C4419" s="3"/>
    </row>
    <row r="4420" spans="3:3">
      <c r="C4420" s="3"/>
    </row>
    <row r="4421" spans="3:3">
      <c r="C4421" s="3"/>
    </row>
    <row r="4422" spans="3:3">
      <c r="C4422" s="3"/>
    </row>
    <row r="4423" spans="3:3">
      <c r="C4423" s="3"/>
    </row>
    <row r="4424" spans="3:3">
      <c r="C4424" s="3"/>
    </row>
    <row r="4425" spans="3:3">
      <c r="C4425" s="3"/>
    </row>
    <row r="4426" spans="3:3">
      <c r="C4426" s="3"/>
    </row>
    <row r="4427" spans="3:3">
      <c r="C4427" s="3"/>
    </row>
    <row r="4428" spans="3:3">
      <c r="C4428" s="3"/>
    </row>
    <row r="4429" spans="3:3">
      <c r="C4429" s="3"/>
    </row>
    <row r="4430" spans="3:3">
      <c r="C4430" s="3"/>
    </row>
    <row r="4431" spans="3:3">
      <c r="C4431" s="3"/>
    </row>
    <row r="4432" spans="3:3">
      <c r="C4432" s="3"/>
    </row>
    <row r="4433" spans="3:3">
      <c r="C4433" s="3"/>
    </row>
    <row r="4434" spans="3:3">
      <c r="C4434" s="3"/>
    </row>
    <row r="4435" spans="3:3">
      <c r="C4435" s="3"/>
    </row>
    <row r="4436" spans="3:3">
      <c r="C4436" s="3"/>
    </row>
    <row r="4437" spans="3:3">
      <c r="C4437" s="3"/>
    </row>
    <row r="4438" spans="3:3">
      <c r="C4438" s="3"/>
    </row>
    <row r="4439" spans="3:3">
      <c r="C4439" s="3"/>
    </row>
    <row r="4440" spans="3:3">
      <c r="C4440" s="3"/>
    </row>
    <row r="4441" spans="3:3">
      <c r="C4441" s="3"/>
    </row>
    <row r="4442" spans="3:3">
      <c r="C4442" s="3"/>
    </row>
    <row r="4443" spans="3:3">
      <c r="C4443" s="3"/>
    </row>
    <row r="4444" spans="3:3">
      <c r="C4444" s="3"/>
    </row>
    <row r="4445" spans="3:3">
      <c r="C4445" s="3"/>
    </row>
    <row r="4446" spans="3:3">
      <c r="C4446" s="3"/>
    </row>
    <row r="4447" spans="3:3">
      <c r="C4447" s="3"/>
    </row>
    <row r="4448" spans="3:3">
      <c r="C4448" s="3"/>
    </row>
    <row r="4449" spans="3:3">
      <c r="C4449" s="3"/>
    </row>
    <row r="4450" spans="3:3">
      <c r="C4450" s="3"/>
    </row>
    <row r="4451" spans="3:3">
      <c r="C4451" s="3"/>
    </row>
    <row r="4452" spans="3:3">
      <c r="C4452" s="3"/>
    </row>
    <row r="4453" spans="3:3">
      <c r="C4453" s="3"/>
    </row>
    <row r="4454" spans="3:3">
      <c r="C4454" s="3"/>
    </row>
    <row r="4455" spans="3:3">
      <c r="C4455" s="3"/>
    </row>
    <row r="4456" spans="3:3">
      <c r="C4456" s="3"/>
    </row>
    <row r="4457" spans="3:3">
      <c r="C4457" s="3"/>
    </row>
    <row r="4458" spans="3:3">
      <c r="C4458" s="3"/>
    </row>
    <row r="4459" spans="3:3">
      <c r="C4459" s="3"/>
    </row>
    <row r="4460" spans="3:3">
      <c r="C4460" s="3"/>
    </row>
    <row r="4461" spans="3:3">
      <c r="C4461" s="3"/>
    </row>
    <row r="4462" spans="3:3">
      <c r="C4462" s="3"/>
    </row>
    <row r="4463" spans="3:3">
      <c r="C4463" s="3"/>
    </row>
    <row r="4464" spans="3:3">
      <c r="C4464" s="3"/>
    </row>
    <row r="4465" spans="3:3">
      <c r="C4465" s="3"/>
    </row>
    <row r="4466" spans="3:3">
      <c r="C4466" s="3"/>
    </row>
    <row r="4467" spans="3:3">
      <c r="C4467" s="3"/>
    </row>
    <row r="4468" spans="3:3">
      <c r="C4468" s="3"/>
    </row>
    <row r="4469" spans="3:3">
      <c r="C4469" s="3"/>
    </row>
    <row r="4470" spans="3:3">
      <c r="C4470" s="3"/>
    </row>
    <row r="4471" spans="3:3">
      <c r="C4471" s="3"/>
    </row>
    <row r="4472" spans="3:3">
      <c r="C4472" s="3"/>
    </row>
    <row r="4473" spans="3:3">
      <c r="C4473" s="3"/>
    </row>
    <row r="4474" spans="3:3">
      <c r="C4474" s="3"/>
    </row>
    <row r="4475" spans="3:3">
      <c r="C4475" s="3"/>
    </row>
    <row r="4476" spans="3:3">
      <c r="C4476" s="3"/>
    </row>
    <row r="4477" spans="3:3">
      <c r="C4477" s="3"/>
    </row>
    <row r="4478" spans="3:3">
      <c r="C4478" s="3"/>
    </row>
    <row r="4479" spans="3:3">
      <c r="C4479" s="3"/>
    </row>
    <row r="4480" spans="3:3">
      <c r="C4480" s="3"/>
    </row>
    <row r="4481" spans="3:3">
      <c r="C4481" s="3"/>
    </row>
    <row r="4482" spans="3:3">
      <c r="C4482" s="3"/>
    </row>
    <row r="4483" spans="3:3">
      <c r="C4483" s="3"/>
    </row>
    <row r="4484" spans="3:3">
      <c r="C4484" s="3"/>
    </row>
    <row r="4485" spans="3:3">
      <c r="C4485" s="3"/>
    </row>
    <row r="4486" spans="3:3">
      <c r="C4486" s="3"/>
    </row>
    <row r="4487" spans="3:3">
      <c r="C4487" s="3"/>
    </row>
    <row r="4488" spans="3:3">
      <c r="C4488" s="3"/>
    </row>
    <row r="4489" spans="3:3">
      <c r="C4489" s="3"/>
    </row>
    <row r="4490" spans="3:3">
      <c r="C4490" s="3"/>
    </row>
    <row r="4491" spans="3:3">
      <c r="C4491" s="3"/>
    </row>
    <row r="4492" spans="3:3">
      <c r="C4492" s="3"/>
    </row>
    <row r="4493" spans="3:3">
      <c r="C4493" s="3"/>
    </row>
    <row r="4494" spans="3:3">
      <c r="C4494" s="3"/>
    </row>
    <row r="4495" spans="3:3">
      <c r="C4495" s="3"/>
    </row>
    <row r="4496" spans="3:3">
      <c r="C4496" s="3"/>
    </row>
    <row r="4497" spans="3:3">
      <c r="C4497" s="3"/>
    </row>
    <row r="4498" spans="3:3">
      <c r="C4498" s="3"/>
    </row>
    <row r="4499" spans="3:3">
      <c r="C4499" s="3"/>
    </row>
    <row r="4500" spans="3:3">
      <c r="C4500" s="3"/>
    </row>
    <row r="4501" spans="3:3">
      <c r="C4501" s="3"/>
    </row>
    <row r="4502" spans="3:3">
      <c r="C4502" s="3"/>
    </row>
    <row r="4503" spans="3:3">
      <c r="C4503" s="3"/>
    </row>
    <row r="4504" spans="3:3">
      <c r="C4504" s="3"/>
    </row>
    <row r="4505" spans="3:3">
      <c r="C4505" s="3"/>
    </row>
    <row r="4506" spans="3:3">
      <c r="C4506" s="3"/>
    </row>
    <row r="4507" spans="3:3">
      <c r="C4507" s="3"/>
    </row>
    <row r="4508" spans="3:3">
      <c r="C4508" s="3"/>
    </row>
    <row r="4509" spans="3:3">
      <c r="C4509" s="3"/>
    </row>
    <row r="4510" spans="3:3">
      <c r="C4510" s="3"/>
    </row>
    <row r="4511" spans="3:3">
      <c r="C4511" s="3"/>
    </row>
    <row r="4512" spans="3:3">
      <c r="C4512" s="3"/>
    </row>
    <row r="4513" spans="3:3">
      <c r="C4513" s="3"/>
    </row>
    <row r="4514" spans="3:3">
      <c r="C4514" s="3"/>
    </row>
    <row r="4515" spans="3:3">
      <c r="C4515" s="3"/>
    </row>
    <row r="4516" spans="3:3">
      <c r="C4516" s="3"/>
    </row>
    <row r="4517" spans="3:3">
      <c r="C4517" s="3"/>
    </row>
    <row r="4518" spans="3:3">
      <c r="C4518" s="3"/>
    </row>
    <row r="4519" spans="3:3">
      <c r="C4519" s="3"/>
    </row>
    <row r="4520" spans="3:3">
      <c r="C4520" s="3"/>
    </row>
    <row r="4521" spans="3:3">
      <c r="C4521" s="3"/>
    </row>
    <row r="4522" spans="3:3">
      <c r="C4522" s="3"/>
    </row>
    <row r="4523" spans="3:3">
      <c r="C4523" s="3"/>
    </row>
    <row r="4524" spans="3:3">
      <c r="C4524" s="3"/>
    </row>
    <row r="4525" spans="3:3">
      <c r="C4525" s="3"/>
    </row>
    <row r="4526" spans="3:3">
      <c r="C4526" s="3"/>
    </row>
    <row r="4527" spans="3:3">
      <c r="C4527" s="3"/>
    </row>
    <row r="4528" spans="3:3">
      <c r="C4528" s="3"/>
    </row>
    <row r="4529" spans="3:3">
      <c r="C4529" s="3"/>
    </row>
    <row r="4530" spans="3:3">
      <c r="C4530" s="3"/>
    </row>
    <row r="4531" spans="3:3">
      <c r="C4531" s="3"/>
    </row>
    <row r="4532" spans="3:3">
      <c r="C4532" s="3"/>
    </row>
    <row r="4533" spans="3:3">
      <c r="C4533" s="3"/>
    </row>
    <row r="4534" spans="3:3">
      <c r="C4534" s="3"/>
    </row>
    <row r="4535" spans="3:3">
      <c r="C4535" s="3"/>
    </row>
    <row r="4536" spans="3:3">
      <c r="C4536" s="3"/>
    </row>
    <row r="4537" spans="3:3">
      <c r="C4537" s="3"/>
    </row>
    <row r="4538" spans="3:3">
      <c r="C4538" s="3"/>
    </row>
    <row r="4539" spans="3:3">
      <c r="C4539" s="3"/>
    </row>
    <row r="4540" spans="3:3">
      <c r="C4540" s="3"/>
    </row>
    <row r="4541" spans="3:3">
      <c r="C4541" s="3"/>
    </row>
    <row r="4542" spans="3:3">
      <c r="C4542" s="3"/>
    </row>
    <row r="4543" spans="3:3">
      <c r="C4543" s="3"/>
    </row>
    <row r="4544" spans="3:3">
      <c r="C4544" s="3"/>
    </row>
    <row r="4545" spans="3:3">
      <c r="C4545" s="3"/>
    </row>
    <row r="4546" spans="3:3">
      <c r="C4546" s="3"/>
    </row>
    <row r="4547" spans="3:3">
      <c r="C4547" s="3"/>
    </row>
    <row r="4548" spans="3:3">
      <c r="C4548" s="3"/>
    </row>
    <row r="4549" spans="3:3">
      <c r="C4549" s="3"/>
    </row>
    <row r="4550" spans="3:3">
      <c r="C4550" s="3"/>
    </row>
    <row r="4551" spans="3:3">
      <c r="C4551" s="3"/>
    </row>
    <row r="4552" spans="3:3">
      <c r="C4552" s="3"/>
    </row>
    <row r="4553" spans="3:3">
      <c r="C4553" s="3"/>
    </row>
    <row r="4554" spans="3:3">
      <c r="C4554" s="3"/>
    </row>
    <row r="4555" spans="3:3">
      <c r="C4555" s="3"/>
    </row>
    <row r="4556" spans="3:3">
      <c r="C4556" s="3"/>
    </row>
    <row r="4557" spans="3:3">
      <c r="C4557" s="3"/>
    </row>
    <row r="4558" spans="3:3">
      <c r="C4558" s="3"/>
    </row>
    <row r="4559" spans="3:3">
      <c r="C4559" s="3"/>
    </row>
    <row r="4560" spans="3:3">
      <c r="C4560" s="3"/>
    </row>
    <row r="4561" spans="3:3">
      <c r="C4561" s="3"/>
    </row>
    <row r="4562" spans="3:3">
      <c r="C4562" s="3"/>
    </row>
    <row r="4563" spans="3:3">
      <c r="C4563" s="3"/>
    </row>
    <row r="4564" spans="3:3">
      <c r="C4564" s="3"/>
    </row>
    <row r="4565" spans="3:3">
      <c r="C4565" s="3"/>
    </row>
    <row r="4566" spans="3:3">
      <c r="C4566" s="3"/>
    </row>
    <row r="4567" spans="3:3">
      <c r="C4567" s="3"/>
    </row>
    <row r="4568" spans="3:3">
      <c r="C4568" s="3"/>
    </row>
    <row r="4569" spans="3:3">
      <c r="C4569" s="3"/>
    </row>
    <row r="4570" spans="3:3">
      <c r="C4570" s="3"/>
    </row>
    <row r="4571" spans="3:3">
      <c r="C4571" s="3"/>
    </row>
    <row r="4572" spans="3:3">
      <c r="C4572" s="3"/>
    </row>
    <row r="4573" spans="3:3">
      <c r="C4573" s="3"/>
    </row>
    <row r="4574" spans="3:3">
      <c r="C4574" s="3"/>
    </row>
    <row r="4575" spans="3:3">
      <c r="C4575" s="3"/>
    </row>
    <row r="4576" spans="3:3">
      <c r="C4576" s="3"/>
    </row>
    <row r="4577" spans="3:3">
      <c r="C4577" s="3"/>
    </row>
    <row r="4578" spans="3:3">
      <c r="C4578" s="3"/>
    </row>
    <row r="4579" spans="3:3">
      <c r="C4579" s="3"/>
    </row>
    <row r="4580" spans="3:3">
      <c r="C4580" s="3"/>
    </row>
    <row r="4581" spans="3:3">
      <c r="C4581" s="3"/>
    </row>
    <row r="4582" spans="3:3">
      <c r="C4582" s="3"/>
    </row>
    <row r="4583" spans="3:3">
      <c r="C4583" s="3"/>
    </row>
    <row r="4584" spans="3:3">
      <c r="C4584" s="3"/>
    </row>
    <row r="4585" spans="3:3">
      <c r="C4585" s="3"/>
    </row>
    <row r="4586" spans="3:3">
      <c r="C4586" s="3"/>
    </row>
    <row r="4587" spans="3:3">
      <c r="C4587" s="3"/>
    </row>
    <row r="4588" spans="3:3">
      <c r="C4588" s="3"/>
    </row>
    <row r="4589" spans="3:3">
      <c r="C4589" s="3"/>
    </row>
    <row r="4590" spans="3:3">
      <c r="C4590" s="3"/>
    </row>
    <row r="4591" spans="3:3">
      <c r="C4591" s="3"/>
    </row>
    <row r="4592" spans="3:3">
      <c r="C4592" s="3"/>
    </row>
    <row r="4593" spans="3:3">
      <c r="C4593" s="3"/>
    </row>
    <row r="4594" spans="3:3">
      <c r="C4594" s="3"/>
    </row>
    <row r="4595" spans="3:3">
      <c r="C4595" s="3"/>
    </row>
    <row r="4596" spans="3:3">
      <c r="C4596" s="3"/>
    </row>
    <row r="4597" spans="3:3">
      <c r="C4597" s="3"/>
    </row>
    <row r="4598" spans="3:3">
      <c r="C4598" s="3"/>
    </row>
    <row r="4599" spans="3:3">
      <c r="C4599" s="3"/>
    </row>
    <row r="4600" spans="3:3">
      <c r="C4600" s="3"/>
    </row>
    <row r="4601" spans="3:3">
      <c r="C4601" s="3"/>
    </row>
    <row r="4602" spans="3:3">
      <c r="C4602" s="3"/>
    </row>
    <row r="4603" spans="3:3">
      <c r="C4603" s="3"/>
    </row>
    <row r="4604" spans="3:3">
      <c r="C4604" s="3"/>
    </row>
    <row r="4605" spans="3:3">
      <c r="C4605" s="3"/>
    </row>
    <row r="4606" spans="3:3">
      <c r="C4606" s="3"/>
    </row>
    <row r="4607" spans="3:3">
      <c r="C4607" s="3"/>
    </row>
    <row r="4608" spans="3:3">
      <c r="C4608" s="3"/>
    </row>
    <row r="4609" spans="3:3">
      <c r="C4609" s="3"/>
    </row>
    <row r="4610" spans="3:3">
      <c r="C4610" s="3"/>
    </row>
    <row r="4611" spans="3:3">
      <c r="C4611" s="3"/>
    </row>
    <row r="4612" spans="3:3">
      <c r="C4612" s="3"/>
    </row>
    <row r="4613" spans="3:3">
      <c r="C4613" s="3"/>
    </row>
    <row r="4614" spans="3:3">
      <c r="C4614" s="3"/>
    </row>
    <row r="4615" spans="3:3">
      <c r="C4615" s="3"/>
    </row>
    <row r="4616" spans="3:3">
      <c r="C4616" s="3"/>
    </row>
    <row r="4617" spans="3:3">
      <c r="C4617" s="3"/>
    </row>
    <row r="4618" spans="3:3">
      <c r="C4618" s="3"/>
    </row>
    <row r="4619" spans="3:3">
      <c r="C4619" s="3"/>
    </row>
    <row r="4620" spans="3:3">
      <c r="C4620" s="3"/>
    </row>
    <row r="4621" spans="3:3">
      <c r="C4621" s="3"/>
    </row>
    <row r="4622" spans="3:3">
      <c r="C4622" s="3"/>
    </row>
    <row r="4623" spans="3:3">
      <c r="C4623" s="3"/>
    </row>
    <row r="4624" spans="3:3">
      <c r="C4624" s="3"/>
    </row>
    <row r="4625" spans="3:3">
      <c r="C4625" s="3"/>
    </row>
    <row r="4626" spans="3:3">
      <c r="C4626" s="3"/>
    </row>
    <row r="4627" spans="3:3">
      <c r="C4627" s="3"/>
    </row>
    <row r="4628" spans="3:3">
      <c r="C4628" s="3"/>
    </row>
    <row r="4629" spans="3:3">
      <c r="C4629" s="3"/>
    </row>
    <row r="4630" spans="3:3">
      <c r="C4630" s="3"/>
    </row>
    <row r="4631" spans="3:3">
      <c r="C4631" s="3"/>
    </row>
    <row r="4632" spans="3:3">
      <c r="C4632" s="3"/>
    </row>
    <row r="4633" spans="3:3">
      <c r="C4633" s="3"/>
    </row>
    <row r="4634" spans="3:3">
      <c r="C4634" s="3"/>
    </row>
    <row r="4635" spans="3:3">
      <c r="C4635" s="3"/>
    </row>
    <row r="4636" spans="3:3">
      <c r="C4636" s="3"/>
    </row>
    <row r="4637" spans="3:3">
      <c r="C4637" s="3"/>
    </row>
    <row r="4638" spans="3:3">
      <c r="C4638" s="3"/>
    </row>
    <row r="4639" spans="3:3">
      <c r="C4639" s="3"/>
    </row>
    <row r="4640" spans="3:3">
      <c r="C4640" s="3"/>
    </row>
    <row r="4641" spans="3:3">
      <c r="C4641" s="3"/>
    </row>
    <row r="4642" spans="3:3">
      <c r="C4642" s="3"/>
    </row>
    <row r="4643" spans="3:3">
      <c r="C4643" s="3"/>
    </row>
    <row r="4644" spans="3:3">
      <c r="C4644" s="3"/>
    </row>
    <row r="4645" spans="3:3">
      <c r="C4645" s="3"/>
    </row>
    <row r="4646" spans="3:3">
      <c r="C4646" s="3"/>
    </row>
    <row r="4647" spans="3:3">
      <c r="C4647" s="3"/>
    </row>
    <row r="4648" spans="3:3">
      <c r="C4648" s="3"/>
    </row>
    <row r="4649" spans="3:3">
      <c r="C4649" s="3"/>
    </row>
    <row r="4650" spans="3:3">
      <c r="C4650" s="3"/>
    </row>
    <row r="4651" spans="3:3">
      <c r="C4651" s="3"/>
    </row>
    <row r="4652" spans="3:3">
      <c r="C4652" s="3"/>
    </row>
    <row r="4653" spans="3:3">
      <c r="C4653" s="3"/>
    </row>
    <row r="4654" spans="3:3">
      <c r="C4654" s="3"/>
    </row>
    <row r="4655" spans="3:3">
      <c r="C4655" s="3"/>
    </row>
    <row r="4656" spans="3:3">
      <c r="C4656" s="3"/>
    </row>
    <row r="4657" spans="3:3">
      <c r="C4657" s="3"/>
    </row>
    <row r="4658" spans="3:3">
      <c r="C4658" s="3"/>
    </row>
    <row r="4659" spans="3:3">
      <c r="C4659" s="3"/>
    </row>
    <row r="4660" spans="3:3">
      <c r="C4660" s="3"/>
    </row>
    <row r="4661" spans="3:3">
      <c r="C4661" s="3"/>
    </row>
    <row r="4662" spans="3:3">
      <c r="C4662" s="3"/>
    </row>
    <row r="4663" spans="3:3">
      <c r="C4663" s="3"/>
    </row>
    <row r="4664" spans="3:3">
      <c r="C4664" s="3"/>
    </row>
    <row r="4665" spans="3:3">
      <c r="C4665" s="3"/>
    </row>
    <row r="4666" spans="3:3">
      <c r="C4666" s="3"/>
    </row>
    <row r="4667" spans="3:3">
      <c r="C4667" s="3"/>
    </row>
    <row r="4668" spans="3:3">
      <c r="C4668" s="3"/>
    </row>
    <row r="4669" spans="3:3">
      <c r="C4669" s="3"/>
    </row>
    <row r="4670" spans="3:3">
      <c r="C4670" s="3"/>
    </row>
    <row r="4671" spans="3:3">
      <c r="C4671" s="3"/>
    </row>
    <row r="4672" spans="3:3">
      <c r="C4672" s="3"/>
    </row>
    <row r="4673" spans="3:3">
      <c r="C4673" s="3"/>
    </row>
    <row r="4674" spans="3:3">
      <c r="C4674" s="3"/>
    </row>
    <row r="4675" spans="3:3">
      <c r="C4675" s="3"/>
    </row>
    <row r="4676" spans="3:3">
      <c r="C4676" s="3"/>
    </row>
    <row r="4677" spans="3:3">
      <c r="C4677" s="3"/>
    </row>
    <row r="4678" spans="3:3">
      <c r="C4678" s="3"/>
    </row>
    <row r="4679" spans="3:3">
      <c r="C4679" s="3"/>
    </row>
    <row r="4680" spans="3:3">
      <c r="C4680" s="3"/>
    </row>
    <row r="4681" spans="3:3">
      <c r="C4681" s="3"/>
    </row>
    <row r="4682" spans="3:3">
      <c r="C4682" s="3"/>
    </row>
    <row r="4683" spans="3:3">
      <c r="C4683" s="3"/>
    </row>
    <row r="4684" spans="3:3">
      <c r="C4684" s="3"/>
    </row>
    <row r="4685" spans="3:3">
      <c r="C4685" s="3"/>
    </row>
    <row r="4686" spans="3:3">
      <c r="C4686" s="3"/>
    </row>
    <row r="4687" spans="3:3">
      <c r="C4687" s="3"/>
    </row>
    <row r="4688" spans="3:3">
      <c r="C4688" s="3"/>
    </row>
    <row r="4689" spans="3:3">
      <c r="C4689" s="3"/>
    </row>
    <row r="4690" spans="3:3">
      <c r="C4690" s="3"/>
    </row>
    <row r="4691" spans="3:3">
      <c r="C4691" s="3"/>
    </row>
    <row r="4692" spans="3:3">
      <c r="C4692" s="3"/>
    </row>
    <row r="4693" spans="3:3">
      <c r="C4693" s="3"/>
    </row>
    <row r="4694" spans="3:3">
      <c r="C4694" s="3"/>
    </row>
    <row r="4695" spans="3:3">
      <c r="C4695" s="3"/>
    </row>
    <row r="4696" spans="3:3">
      <c r="C4696" s="3"/>
    </row>
    <row r="4697" spans="3:3">
      <c r="C4697" s="3"/>
    </row>
    <row r="4698" spans="3:3">
      <c r="C4698" s="3"/>
    </row>
    <row r="4699" spans="3:3">
      <c r="C4699" s="3"/>
    </row>
    <row r="4700" spans="3:3">
      <c r="C4700" s="3"/>
    </row>
    <row r="4701" spans="3:3">
      <c r="C4701" s="3"/>
    </row>
    <row r="4702" spans="3:3">
      <c r="C4702" s="3"/>
    </row>
    <row r="4703" spans="3:3">
      <c r="C4703" s="3"/>
    </row>
    <row r="4704" spans="3:3">
      <c r="C4704" s="3"/>
    </row>
    <row r="4705" spans="3:3">
      <c r="C4705" s="3"/>
    </row>
    <row r="4706" spans="3:3">
      <c r="C4706" s="3"/>
    </row>
    <row r="4707" spans="3:3">
      <c r="C4707" s="3"/>
    </row>
    <row r="4708" spans="3:3">
      <c r="C4708" s="3"/>
    </row>
    <row r="4709" spans="3:3">
      <c r="C4709" s="3"/>
    </row>
    <row r="4710" spans="3:3">
      <c r="C4710" s="3"/>
    </row>
    <row r="4711" spans="3:3">
      <c r="C4711" s="3"/>
    </row>
    <row r="4712" spans="3:3">
      <c r="C4712" s="3"/>
    </row>
    <row r="4713" spans="3:3">
      <c r="C4713" s="3"/>
    </row>
    <row r="4714" spans="3:3">
      <c r="C4714" s="3"/>
    </row>
    <row r="4715" spans="3:3">
      <c r="C4715" s="3"/>
    </row>
    <row r="4716" spans="3:3">
      <c r="C4716" s="3"/>
    </row>
    <row r="4717" spans="3:3">
      <c r="C4717" s="3"/>
    </row>
    <row r="4718" spans="3:3">
      <c r="C4718" s="3"/>
    </row>
    <row r="4719" spans="3:3">
      <c r="C4719" s="3"/>
    </row>
    <row r="4720" spans="3:3">
      <c r="C4720" s="3"/>
    </row>
    <row r="4721" spans="3:3">
      <c r="C4721" s="3"/>
    </row>
    <row r="4722" spans="3:3">
      <c r="C4722" s="3"/>
    </row>
    <row r="4723" spans="3:3">
      <c r="C4723" s="3"/>
    </row>
    <row r="4724" spans="3:3">
      <c r="C4724" s="3"/>
    </row>
    <row r="4725" spans="3:3">
      <c r="C4725" s="3"/>
    </row>
    <row r="4726" spans="3:3">
      <c r="C4726" s="3"/>
    </row>
    <row r="4727" spans="3:3">
      <c r="C4727" s="3"/>
    </row>
    <row r="4728" spans="3:3">
      <c r="C4728" s="3"/>
    </row>
    <row r="4729" spans="3:3">
      <c r="C4729" s="3"/>
    </row>
    <row r="4730" spans="3:3">
      <c r="C4730" s="3"/>
    </row>
    <row r="4731" spans="3:3">
      <c r="C4731" s="3"/>
    </row>
    <row r="4732" spans="3:3">
      <c r="C4732" s="3"/>
    </row>
    <row r="4733" spans="3:3">
      <c r="C4733" s="3"/>
    </row>
    <row r="4734" spans="3:3">
      <c r="C4734" s="3"/>
    </row>
    <row r="4735" spans="3:3">
      <c r="C4735" s="3"/>
    </row>
    <row r="4736" spans="3:3">
      <c r="C4736" s="3"/>
    </row>
    <row r="4737" spans="3:3">
      <c r="C4737" s="3"/>
    </row>
    <row r="4738" spans="3:3">
      <c r="C4738" s="3"/>
    </row>
    <row r="4739" spans="3:3">
      <c r="C4739" s="3"/>
    </row>
    <row r="4740" spans="3:3">
      <c r="C4740" s="3"/>
    </row>
    <row r="4741" spans="3:3">
      <c r="C4741" s="3"/>
    </row>
    <row r="4742" spans="3:3">
      <c r="C4742" s="3"/>
    </row>
    <row r="4743" spans="3:3">
      <c r="C4743" s="3"/>
    </row>
    <row r="4744" spans="3:3">
      <c r="C4744" s="3"/>
    </row>
    <row r="4745" spans="3:3">
      <c r="C4745" s="3"/>
    </row>
    <row r="4746" spans="3:3">
      <c r="C4746" s="3"/>
    </row>
    <row r="4747" spans="3:3">
      <c r="C4747" s="3"/>
    </row>
    <row r="4748" spans="3:3">
      <c r="C4748" s="3"/>
    </row>
    <row r="4749" spans="3:3">
      <c r="C4749" s="3"/>
    </row>
    <row r="4750" spans="3:3">
      <c r="C4750" s="3"/>
    </row>
    <row r="4751" spans="3:3">
      <c r="C4751" s="3"/>
    </row>
    <row r="4752" spans="3:3">
      <c r="C4752" s="3"/>
    </row>
    <row r="4753" spans="3:3">
      <c r="C4753" s="3"/>
    </row>
    <row r="4754" spans="3:3">
      <c r="C4754" s="3"/>
    </row>
    <row r="4755" spans="3:3">
      <c r="C4755" s="3"/>
    </row>
    <row r="4756" spans="3:3">
      <c r="C4756" s="3"/>
    </row>
    <row r="4757" spans="3:3">
      <c r="C4757" s="3"/>
    </row>
    <row r="4758" spans="3:3">
      <c r="C4758" s="3"/>
    </row>
    <row r="4759" spans="3:3">
      <c r="C4759" s="3"/>
    </row>
    <row r="4760" spans="3:3">
      <c r="C4760" s="3"/>
    </row>
    <row r="4761" spans="3:3">
      <c r="C4761" s="3"/>
    </row>
    <row r="4762" spans="3:3">
      <c r="C4762" s="3"/>
    </row>
    <row r="4763" spans="3:3">
      <c r="C4763" s="3"/>
    </row>
    <row r="4764" spans="3:3">
      <c r="C4764" s="3"/>
    </row>
    <row r="4765" spans="3:3">
      <c r="C4765" s="3"/>
    </row>
    <row r="4766" spans="3:3">
      <c r="C4766" s="3"/>
    </row>
    <row r="4767" spans="3:3">
      <c r="C4767" s="3"/>
    </row>
    <row r="4768" spans="3:3">
      <c r="C4768" s="3"/>
    </row>
    <row r="4769" spans="3:3">
      <c r="C4769" s="3"/>
    </row>
    <row r="4770" spans="3:3">
      <c r="C4770" s="3"/>
    </row>
    <row r="4771" spans="3:3">
      <c r="C4771" s="3"/>
    </row>
    <row r="4772" spans="3:3">
      <c r="C4772" s="3"/>
    </row>
    <row r="4773" spans="3:3">
      <c r="C4773" s="3"/>
    </row>
    <row r="4774" spans="3:3">
      <c r="C4774" s="3"/>
    </row>
    <row r="4775" spans="3:3">
      <c r="C4775" s="3"/>
    </row>
    <row r="4776" spans="3:3">
      <c r="C4776" s="3"/>
    </row>
    <row r="4777" spans="3:3">
      <c r="C4777" s="3"/>
    </row>
    <row r="4778" spans="3:3">
      <c r="C4778" s="3"/>
    </row>
    <row r="4779" spans="3:3">
      <c r="C4779" s="3"/>
    </row>
    <row r="4780" spans="3:3">
      <c r="C4780" s="3"/>
    </row>
    <row r="4781" spans="3:3">
      <c r="C4781" s="3"/>
    </row>
    <row r="4782" spans="3:3">
      <c r="C4782" s="3"/>
    </row>
    <row r="4783" spans="3:3">
      <c r="C4783" s="3"/>
    </row>
    <row r="4784" spans="3:3">
      <c r="C4784" s="3"/>
    </row>
    <row r="4785" spans="3:3">
      <c r="C4785" s="3"/>
    </row>
    <row r="4786" spans="3:3">
      <c r="C4786" s="3"/>
    </row>
    <row r="4787" spans="3:3">
      <c r="C4787" s="3"/>
    </row>
    <row r="4788" spans="3:3">
      <c r="C4788" s="3"/>
    </row>
    <row r="4789" spans="3:3">
      <c r="C4789" s="3"/>
    </row>
    <row r="4790" spans="3:3">
      <c r="C4790" s="3"/>
    </row>
    <row r="4791" spans="3:3">
      <c r="C4791" s="3"/>
    </row>
    <row r="4792" spans="3:3">
      <c r="C4792" s="3"/>
    </row>
    <row r="4793" spans="3:3">
      <c r="C4793" s="3"/>
    </row>
    <row r="4794" spans="3:3">
      <c r="C4794" s="3"/>
    </row>
    <row r="4795" spans="3:3">
      <c r="C4795" s="3"/>
    </row>
    <row r="4796" spans="3:3">
      <c r="C4796" s="3"/>
    </row>
    <row r="4797" spans="3:3">
      <c r="C4797" s="3"/>
    </row>
    <row r="4798" spans="3:3">
      <c r="C4798" s="3"/>
    </row>
    <row r="4799" spans="3:3">
      <c r="C4799" s="3"/>
    </row>
    <row r="4800" spans="3:3">
      <c r="C4800" s="3"/>
    </row>
    <row r="4801" spans="3:3">
      <c r="C4801" s="3"/>
    </row>
    <row r="4802" spans="3:3">
      <c r="C4802" s="3"/>
    </row>
    <row r="4803" spans="3:3">
      <c r="C4803" s="3"/>
    </row>
    <row r="4804" spans="3:3">
      <c r="C4804" s="3"/>
    </row>
    <row r="4805" spans="3:3">
      <c r="C4805" s="3"/>
    </row>
    <row r="4806" spans="3:3">
      <c r="C4806" s="3"/>
    </row>
    <row r="4807" spans="3:3">
      <c r="C4807" s="3"/>
    </row>
    <row r="4808" spans="3:3">
      <c r="C4808" s="3"/>
    </row>
    <row r="4809" spans="3:3">
      <c r="C4809" s="3"/>
    </row>
    <row r="4810" spans="3:3">
      <c r="C4810" s="3"/>
    </row>
    <row r="4811" spans="3:3">
      <c r="C4811" s="3"/>
    </row>
    <row r="4812" spans="3:3">
      <c r="C4812" s="3"/>
    </row>
    <row r="4813" spans="3:3">
      <c r="C4813" s="3"/>
    </row>
    <row r="4814" spans="3:3">
      <c r="C4814" s="3"/>
    </row>
    <row r="4815" spans="3:3">
      <c r="C4815" s="3"/>
    </row>
    <row r="4816" spans="3:3">
      <c r="C4816" s="3"/>
    </row>
    <row r="4817" spans="3:3">
      <c r="C4817" s="3"/>
    </row>
    <row r="4818" spans="3:3">
      <c r="C4818" s="3"/>
    </row>
    <row r="4819" spans="3:3">
      <c r="C4819" s="3"/>
    </row>
    <row r="4820" spans="3:3">
      <c r="C4820" s="3"/>
    </row>
    <row r="4821" spans="3:3">
      <c r="C4821" s="3"/>
    </row>
    <row r="4822" spans="3:3">
      <c r="C4822" s="3"/>
    </row>
    <row r="4823" spans="3:3">
      <c r="C4823" s="3"/>
    </row>
    <row r="4824" spans="3:3">
      <c r="C4824" s="3"/>
    </row>
    <row r="4825" spans="3:3">
      <c r="C4825" s="3"/>
    </row>
    <row r="4826" spans="3:3">
      <c r="C4826" s="3"/>
    </row>
    <row r="4827" spans="3:3">
      <c r="C4827" s="3"/>
    </row>
    <row r="4828" spans="3:3">
      <c r="C4828" s="3"/>
    </row>
    <row r="4829" spans="3:3">
      <c r="C4829" s="3"/>
    </row>
    <row r="4830" spans="3:3">
      <c r="C4830" s="3"/>
    </row>
    <row r="4831" spans="3:3">
      <c r="C4831" s="3"/>
    </row>
    <row r="4832" spans="3:3">
      <c r="C4832" s="3"/>
    </row>
    <row r="4833" spans="3:3">
      <c r="C4833" s="3"/>
    </row>
    <row r="4834" spans="3:3">
      <c r="C4834" s="3"/>
    </row>
    <row r="4835" spans="3:3">
      <c r="C4835" s="3"/>
    </row>
    <row r="4836" spans="3:3">
      <c r="C4836" s="3"/>
    </row>
    <row r="4837" spans="3:3">
      <c r="C4837" s="3"/>
    </row>
    <row r="4838" spans="3:3">
      <c r="C4838" s="3"/>
    </row>
    <row r="4839" spans="3:3">
      <c r="C4839" s="3"/>
    </row>
    <row r="4840" spans="3:3">
      <c r="C4840" s="3"/>
    </row>
    <row r="4841" spans="3:3">
      <c r="C4841" s="3"/>
    </row>
    <row r="4842" spans="3:3">
      <c r="C4842" s="3"/>
    </row>
    <row r="4843" spans="3:3">
      <c r="C4843" s="3"/>
    </row>
    <row r="4844" spans="3:3">
      <c r="C4844" s="3"/>
    </row>
    <row r="4845" spans="3:3">
      <c r="C4845" s="3"/>
    </row>
    <row r="4846" spans="3:3">
      <c r="C4846" s="3"/>
    </row>
    <row r="4847" spans="3:3">
      <c r="C4847" s="3"/>
    </row>
    <row r="4848" spans="3:3">
      <c r="C4848" s="3"/>
    </row>
    <row r="4849" spans="3:3">
      <c r="C4849" s="3"/>
    </row>
    <row r="4850" spans="3:3">
      <c r="C4850" s="3"/>
    </row>
    <row r="4851" spans="3:3">
      <c r="C4851" s="3"/>
    </row>
    <row r="4852" spans="3:3">
      <c r="C4852" s="3"/>
    </row>
    <row r="4853" spans="3:3">
      <c r="C4853" s="3"/>
    </row>
    <row r="4854" spans="3:3">
      <c r="C4854" s="3"/>
    </row>
    <row r="4855" spans="3:3">
      <c r="C4855" s="3"/>
    </row>
    <row r="4856" spans="3:3">
      <c r="C4856" s="3"/>
    </row>
    <row r="4857" spans="3:3">
      <c r="C4857" s="3"/>
    </row>
    <row r="4858" spans="3:3">
      <c r="C4858" s="3"/>
    </row>
    <row r="4859" spans="3:3">
      <c r="C4859" s="3"/>
    </row>
    <row r="4860" spans="3:3">
      <c r="C4860" s="3"/>
    </row>
    <row r="4861" spans="3:3">
      <c r="C4861" s="3"/>
    </row>
    <row r="4862" spans="3:3">
      <c r="C4862" s="3"/>
    </row>
    <row r="4863" spans="3:3">
      <c r="C4863" s="3"/>
    </row>
    <row r="4864" spans="3:3">
      <c r="C4864" s="3"/>
    </row>
    <row r="4865" spans="3:3">
      <c r="C4865" s="3"/>
    </row>
    <row r="4866" spans="3:3">
      <c r="C4866" s="3"/>
    </row>
    <row r="4867" spans="3:3">
      <c r="C4867" s="3"/>
    </row>
    <row r="4868" spans="3:3">
      <c r="C4868" s="3"/>
    </row>
    <row r="4869" spans="3:3">
      <c r="C4869" s="3"/>
    </row>
    <row r="4870" spans="3:3">
      <c r="C4870" s="3"/>
    </row>
    <row r="4871" spans="3:3">
      <c r="C4871" s="3"/>
    </row>
    <row r="4872" spans="3:3">
      <c r="C4872" s="3"/>
    </row>
    <row r="4873" spans="3:3">
      <c r="C4873" s="3"/>
    </row>
    <row r="4874" spans="3:3">
      <c r="C4874" s="3"/>
    </row>
    <row r="4875" spans="3:3">
      <c r="C4875" s="3"/>
    </row>
    <row r="4876" spans="3:3">
      <c r="C4876" s="3"/>
    </row>
    <row r="4877" spans="3:3">
      <c r="C4877" s="3"/>
    </row>
    <row r="4878" spans="3:3">
      <c r="C4878" s="3"/>
    </row>
    <row r="4879" spans="3:3">
      <c r="C4879" s="3"/>
    </row>
    <row r="4880" spans="3:3">
      <c r="C4880" s="3"/>
    </row>
    <row r="4881" spans="3:3">
      <c r="C4881" s="3"/>
    </row>
    <row r="4882" spans="3:3">
      <c r="C4882" s="3"/>
    </row>
    <row r="4883" spans="3:3">
      <c r="C4883" s="3"/>
    </row>
    <row r="4884" spans="3:3">
      <c r="C4884" s="3"/>
    </row>
    <row r="4885" spans="3:3">
      <c r="C4885" s="3"/>
    </row>
    <row r="4886" spans="3:3">
      <c r="C4886" s="3"/>
    </row>
    <row r="4887" spans="3:3">
      <c r="C4887" s="3"/>
    </row>
    <row r="4888" spans="3:3">
      <c r="C4888" s="3"/>
    </row>
    <row r="4889" spans="3:3">
      <c r="C4889" s="3"/>
    </row>
    <row r="4890" spans="3:3">
      <c r="C4890" s="3"/>
    </row>
    <row r="4891" spans="3:3">
      <c r="C4891" s="3"/>
    </row>
    <row r="4892" spans="3:3">
      <c r="C4892" s="3"/>
    </row>
    <row r="4893" spans="3:3">
      <c r="C4893" s="3"/>
    </row>
    <row r="4894" spans="3:3">
      <c r="C4894" s="3"/>
    </row>
    <row r="4895" spans="3:3">
      <c r="C4895" s="3"/>
    </row>
    <row r="4896" spans="3:3">
      <c r="C4896" s="3"/>
    </row>
    <row r="4897" spans="3:3">
      <c r="C4897" s="3"/>
    </row>
    <row r="4898" spans="3:3">
      <c r="C4898" s="3"/>
    </row>
    <row r="4899" spans="3:3">
      <c r="C4899" s="3"/>
    </row>
    <row r="4900" spans="3:3">
      <c r="C4900" s="3"/>
    </row>
    <row r="4901" spans="3:3">
      <c r="C4901" s="3"/>
    </row>
    <row r="4902" spans="3:3">
      <c r="C4902" s="3"/>
    </row>
    <row r="4903" spans="3:3">
      <c r="C4903" s="3"/>
    </row>
    <row r="4904" spans="3:3">
      <c r="C4904" s="3"/>
    </row>
    <row r="4905" spans="3:3">
      <c r="C4905" s="3"/>
    </row>
    <row r="4906" spans="3:3">
      <c r="C4906" s="3"/>
    </row>
    <row r="4907" spans="3:3">
      <c r="C4907" s="3"/>
    </row>
    <row r="4908" spans="3:3">
      <c r="C4908" s="3"/>
    </row>
    <row r="4909" spans="3:3">
      <c r="C4909" s="3"/>
    </row>
    <row r="4910" spans="3:3">
      <c r="C4910" s="3"/>
    </row>
    <row r="4911" spans="3:3">
      <c r="C4911" s="3"/>
    </row>
    <row r="4912" spans="3:3">
      <c r="C4912" s="3"/>
    </row>
    <row r="4913" spans="3:3">
      <c r="C4913" s="3"/>
    </row>
    <row r="4914" spans="3:3">
      <c r="C4914" s="3"/>
    </row>
    <row r="4915" spans="3:3">
      <c r="C4915" s="3"/>
    </row>
    <row r="4916" spans="3:3">
      <c r="C4916" s="3"/>
    </row>
    <row r="4917" spans="3:3">
      <c r="C4917" s="3"/>
    </row>
    <row r="4918" spans="3:3">
      <c r="C4918" s="3"/>
    </row>
    <row r="4919" spans="3:3">
      <c r="C4919" s="3"/>
    </row>
    <row r="4920" spans="3:3">
      <c r="C4920" s="3"/>
    </row>
    <row r="4921" spans="3:3">
      <c r="C4921" s="3"/>
    </row>
    <row r="4922" spans="3:3">
      <c r="C4922" s="3"/>
    </row>
    <row r="4923" spans="3:3">
      <c r="C4923" s="3"/>
    </row>
    <row r="4924" spans="3:3">
      <c r="C4924" s="3"/>
    </row>
    <row r="4925" spans="3:3">
      <c r="C4925" s="3"/>
    </row>
    <row r="4926" spans="3:3">
      <c r="C4926" s="3"/>
    </row>
    <row r="4927" spans="3:3">
      <c r="C4927" s="3"/>
    </row>
    <row r="4928" spans="3:3">
      <c r="C4928" s="3"/>
    </row>
    <row r="4929" spans="3:3">
      <c r="C4929" s="3"/>
    </row>
    <row r="4930" spans="3:3">
      <c r="C4930" s="3"/>
    </row>
    <row r="4931" spans="3:3">
      <c r="C4931" s="3"/>
    </row>
    <row r="4932" spans="3:3">
      <c r="C4932" s="3"/>
    </row>
    <row r="4933" spans="3:3">
      <c r="C4933" s="3"/>
    </row>
    <row r="4934" spans="3:3">
      <c r="C4934" s="3"/>
    </row>
    <row r="4935" spans="3:3">
      <c r="C4935" s="3"/>
    </row>
    <row r="4936" spans="3:3">
      <c r="C4936" s="3"/>
    </row>
    <row r="4937" spans="3:3">
      <c r="C4937" s="3"/>
    </row>
    <row r="4938" spans="3:3">
      <c r="C4938" s="3"/>
    </row>
    <row r="4939" spans="3:3">
      <c r="C4939" s="3"/>
    </row>
    <row r="4940" spans="3:3">
      <c r="C4940" s="3"/>
    </row>
    <row r="4941" spans="3:3">
      <c r="C4941" s="3"/>
    </row>
    <row r="4942" spans="3:3">
      <c r="C4942" s="3"/>
    </row>
    <row r="4943" spans="3:3">
      <c r="C4943" s="3"/>
    </row>
    <row r="4944" spans="3:3">
      <c r="C4944" s="3"/>
    </row>
    <row r="4945" spans="3:3">
      <c r="C4945" s="3"/>
    </row>
    <row r="4946" spans="3:3">
      <c r="C4946" s="3"/>
    </row>
    <row r="4947" spans="3:3">
      <c r="C4947" s="3"/>
    </row>
    <row r="4948" spans="3:3">
      <c r="C4948" s="3"/>
    </row>
    <row r="4949" spans="3:3">
      <c r="C4949" s="3"/>
    </row>
    <row r="4950" spans="3:3">
      <c r="C4950" s="3"/>
    </row>
    <row r="4951" spans="3:3">
      <c r="C4951" s="3"/>
    </row>
    <row r="4952" spans="3:3">
      <c r="C4952" s="3"/>
    </row>
    <row r="4953" spans="3:3">
      <c r="C4953" s="3"/>
    </row>
    <row r="4954" spans="3:3">
      <c r="C4954" s="3"/>
    </row>
    <row r="4955" spans="3:3">
      <c r="C4955" s="3"/>
    </row>
    <row r="4956" spans="3:3">
      <c r="C4956" s="3"/>
    </row>
    <row r="4957" spans="3:3">
      <c r="C4957" s="3"/>
    </row>
    <row r="4958" spans="3:3">
      <c r="C4958" s="3"/>
    </row>
    <row r="4959" spans="3:3">
      <c r="C4959" s="3"/>
    </row>
    <row r="4960" spans="3:3">
      <c r="C4960" s="3"/>
    </row>
    <row r="4961" spans="3:3">
      <c r="C4961" s="3"/>
    </row>
    <row r="4962" spans="3:3">
      <c r="C4962" s="3"/>
    </row>
    <row r="4963" spans="3:3">
      <c r="C4963" s="3"/>
    </row>
    <row r="4964" spans="3:3">
      <c r="C4964" s="3"/>
    </row>
    <row r="4965" spans="3:3">
      <c r="C4965" s="3"/>
    </row>
    <row r="4966" spans="3:3">
      <c r="C4966" s="3"/>
    </row>
    <row r="4967" spans="3:3">
      <c r="C4967" s="3"/>
    </row>
    <row r="4968" spans="3:3">
      <c r="C4968" s="3"/>
    </row>
    <row r="4969" spans="3:3">
      <c r="C4969" s="3"/>
    </row>
    <row r="4970" spans="3:3">
      <c r="C4970" s="3"/>
    </row>
    <row r="4971" spans="3:3">
      <c r="C4971" s="3"/>
    </row>
    <row r="4972" spans="3:3">
      <c r="C4972" s="3"/>
    </row>
    <row r="4973" spans="3:3">
      <c r="C4973" s="3"/>
    </row>
    <row r="4974" spans="3:3">
      <c r="C4974" s="3"/>
    </row>
    <row r="4975" spans="3:3">
      <c r="C4975" s="3"/>
    </row>
    <row r="4976" spans="3:3">
      <c r="C4976" s="3"/>
    </row>
    <row r="4977" spans="3:3">
      <c r="C4977" s="3"/>
    </row>
    <row r="4978" spans="3:3">
      <c r="C4978" s="3"/>
    </row>
    <row r="4979" spans="3:3">
      <c r="C4979" s="3"/>
    </row>
    <row r="4980" spans="3:3">
      <c r="C4980" s="3"/>
    </row>
    <row r="4981" spans="3:3">
      <c r="C4981" s="3"/>
    </row>
    <row r="4982" spans="3:3">
      <c r="C4982" s="3"/>
    </row>
    <row r="4983" spans="3:3">
      <c r="C4983" s="3"/>
    </row>
    <row r="4984" spans="3:3">
      <c r="C4984" s="3"/>
    </row>
    <row r="4985" spans="3:3">
      <c r="C4985" s="3"/>
    </row>
    <row r="4986" spans="3:3">
      <c r="C4986" s="3"/>
    </row>
    <row r="4987" spans="3:3">
      <c r="C4987" s="3"/>
    </row>
    <row r="4988" spans="3:3">
      <c r="C4988" s="3"/>
    </row>
    <row r="4989" spans="3:3">
      <c r="C4989" s="3"/>
    </row>
    <row r="4990" spans="3:3">
      <c r="C4990" s="3"/>
    </row>
    <row r="4991" spans="3:3">
      <c r="C4991" s="3"/>
    </row>
    <row r="4992" spans="3:3">
      <c r="C4992" s="3"/>
    </row>
    <row r="4993" spans="3:3">
      <c r="C4993" s="3"/>
    </row>
    <row r="4994" spans="3:3">
      <c r="C4994" s="3"/>
    </row>
    <row r="4995" spans="3:3">
      <c r="C4995" s="3"/>
    </row>
    <row r="4996" spans="3:3">
      <c r="C4996" s="3"/>
    </row>
    <row r="4997" spans="3:3">
      <c r="C4997" s="3"/>
    </row>
    <row r="4998" spans="3:3">
      <c r="C4998" s="3"/>
    </row>
    <row r="4999" spans="3:3">
      <c r="C4999" s="3"/>
    </row>
    <row r="5000" spans="3:3">
      <c r="C5000" s="3"/>
    </row>
    <row r="5001" spans="3:3">
      <c r="C5001" s="3"/>
    </row>
    <row r="5002" spans="3:3">
      <c r="C5002" s="3"/>
    </row>
    <row r="5003" spans="3:3">
      <c r="C5003" s="3"/>
    </row>
    <row r="5004" spans="3:3">
      <c r="C5004" s="3"/>
    </row>
    <row r="5005" spans="3:3">
      <c r="C5005" s="3"/>
    </row>
    <row r="5006" spans="3:3">
      <c r="C5006" s="3"/>
    </row>
    <row r="5007" spans="3:3">
      <c r="C5007" s="3"/>
    </row>
    <row r="5008" spans="3:3">
      <c r="C5008" s="3"/>
    </row>
    <row r="5009" spans="3:3">
      <c r="C5009" s="3"/>
    </row>
    <row r="5010" spans="3:3">
      <c r="C5010" s="3"/>
    </row>
    <row r="5011" spans="3:3">
      <c r="C5011" s="3"/>
    </row>
    <row r="5012" spans="3:3">
      <c r="C5012" s="3"/>
    </row>
    <row r="5013" spans="3:3">
      <c r="C5013" s="3"/>
    </row>
    <row r="5014" spans="3:3">
      <c r="C5014" s="3"/>
    </row>
    <row r="5015" spans="3:3">
      <c r="C5015" s="3"/>
    </row>
    <row r="5016" spans="3:3">
      <c r="C5016" s="3"/>
    </row>
    <row r="5017" spans="3:3">
      <c r="C5017" s="3"/>
    </row>
    <row r="5018" spans="3:3">
      <c r="C5018" s="3"/>
    </row>
    <row r="5019" spans="3:3">
      <c r="C5019" s="3"/>
    </row>
    <row r="5020" spans="3:3">
      <c r="C5020" s="3"/>
    </row>
    <row r="5021" spans="3:3">
      <c r="C5021" s="3"/>
    </row>
    <row r="5022" spans="3:3">
      <c r="C5022" s="3"/>
    </row>
    <row r="5023" spans="3:3">
      <c r="C5023" s="3"/>
    </row>
    <row r="5024" spans="3:3">
      <c r="C5024" s="3"/>
    </row>
    <row r="5025" spans="3:3">
      <c r="C5025" s="3"/>
    </row>
    <row r="5026" spans="3:3">
      <c r="C5026" s="3"/>
    </row>
    <row r="5027" spans="3:3">
      <c r="C5027" s="3"/>
    </row>
    <row r="5028" spans="3:3">
      <c r="C5028" s="3"/>
    </row>
    <row r="5029" spans="3:3">
      <c r="C5029" s="3"/>
    </row>
    <row r="5030" spans="3:3">
      <c r="C5030" s="3"/>
    </row>
    <row r="5031" spans="3:3">
      <c r="C5031" s="3"/>
    </row>
    <row r="5032" spans="3:3">
      <c r="C5032" s="3"/>
    </row>
    <row r="5033" spans="3:3">
      <c r="C5033" s="3"/>
    </row>
    <row r="5034" spans="3:3">
      <c r="C5034" s="3"/>
    </row>
    <row r="5035" spans="3:3">
      <c r="C5035" s="3"/>
    </row>
    <row r="5036" spans="3:3">
      <c r="C5036" s="3"/>
    </row>
    <row r="5037" spans="3:3">
      <c r="C5037" s="3"/>
    </row>
    <row r="5038" spans="3:3">
      <c r="C5038" s="3"/>
    </row>
    <row r="5039" spans="3:3">
      <c r="C5039" s="3"/>
    </row>
    <row r="5040" spans="3:3">
      <c r="C5040" s="3"/>
    </row>
    <row r="5041" spans="3:3">
      <c r="C5041" s="3"/>
    </row>
    <row r="5042" spans="3:3">
      <c r="C5042" s="3"/>
    </row>
    <row r="5043" spans="3:3">
      <c r="C5043" s="3"/>
    </row>
    <row r="5044" spans="3:3">
      <c r="C5044" s="3"/>
    </row>
    <row r="5045" spans="3:3">
      <c r="C5045" s="3"/>
    </row>
    <row r="5046" spans="3:3">
      <c r="C5046" s="3"/>
    </row>
    <row r="5047" spans="3:3">
      <c r="C5047" s="3"/>
    </row>
    <row r="5048" spans="3:3">
      <c r="C5048" s="3"/>
    </row>
    <row r="5049" spans="3:3">
      <c r="C5049" s="3"/>
    </row>
    <row r="5050" spans="3:3">
      <c r="C5050" s="3"/>
    </row>
    <row r="5051" spans="3:3">
      <c r="C5051" s="3"/>
    </row>
    <row r="5052" spans="3:3">
      <c r="C5052" s="3"/>
    </row>
    <row r="5053" spans="3:3">
      <c r="C5053" s="3"/>
    </row>
    <row r="5054" spans="3:3">
      <c r="C5054" s="3"/>
    </row>
    <row r="5055" spans="3:3">
      <c r="C5055" s="3"/>
    </row>
    <row r="5056" spans="3:3">
      <c r="C5056" s="3"/>
    </row>
    <row r="5057" spans="3:3">
      <c r="C5057" s="3"/>
    </row>
    <row r="5058" spans="3:3">
      <c r="C5058" s="3"/>
    </row>
    <row r="5059" spans="3:3">
      <c r="C5059" s="3"/>
    </row>
    <row r="5060" spans="3:3">
      <c r="C5060" s="3"/>
    </row>
    <row r="5061" spans="3:3">
      <c r="C5061" s="3"/>
    </row>
    <row r="5062" spans="3:3">
      <c r="C5062" s="3"/>
    </row>
    <row r="5063" spans="3:3">
      <c r="C5063" s="3"/>
    </row>
    <row r="5064" spans="3:3">
      <c r="C5064" s="3"/>
    </row>
    <row r="5065" spans="3:3">
      <c r="C5065" s="3"/>
    </row>
    <row r="5066" spans="3:3">
      <c r="C5066" s="3"/>
    </row>
    <row r="5067" spans="3:3">
      <c r="C5067" s="3"/>
    </row>
    <row r="5068" spans="3:3">
      <c r="C5068" s="3"/>
    </row>
    <row r="5069" spans="3:3">
      <c r="C5069" s="3"/>
    </row>
    <row r="5070" spans="3:3">
      <c r="C5070" s="3"/>
    </row>
    <row r="5071" spans="3:3">
      <c r="C5071" s="3"/>
    </row>
    <row r="5072" spans="3:3">
      <c r="C5072" s="3"/>
    </row>
    <row r="5073" spans="3:3">
      <c r="C5073" s="3"/>
    </row>
    <row r="5074" spans="3:3">
      <c r="C5074" s="3"/>
    </row>
    <row r="5075" spans="3:3">
      <c r="C5075" s="3"/>
    </row>
    <row r="5076" spans="3:3">
      <c r="C5076" s="3"/>
    </row>
    <row r="5077" spans="3:3">
      <c r="C5077" s="3"/>
    </row>
    <row r="5078" spans="3:3">
      <c r="C5078" s="3"/>
    </row>
    <row r="5079" spans="3:3">
      <c r="C5079" s="3"/>
    </row>
    <row r="5080" spans="3:3">
      <c r="C5080" s="3"/>
    </row>
    <row r="5081" spans="3:3">
      <c r="C5081" s="3"/>
    </row>
    <row r="5082" spans="3:3">
      <c r="C5082" s="3"/>
    </row>
    <row r="5083" spans="3:3">
      <c r="C5083" s="3"/>
    </row>
    <row r="5084" spans="3:3">
      <c r="C5084" s="3"/>
    </row>
    <row r="5085" spans="3:3">
      <c r="C5085" s="3"/>
    </row>
    <row r="5086" spans="3:3">
      <c r="C5086" s="3"/>
    </row>
    <row r="5087" spans="3:3">
      <c r="C5087" s="3"/>
    </row>
    <row r="5088" spans="3:3">
      <c r="C5088" s="3"/>
    </row>
    <row r="5089" spans="3:3">
      <c r="C5089" s="3"/>
    </row>
    <row r="5090" spans="3:3">
      <c r="C5090" s="3"/>
    </row>
    <row r="5091" spans="3:3">
      <c r="C5091" s="3"/>
    </row>
    <row r="5092" spans="3:3">
      <c r="C5092" s="3"/>
    </row>
    <row r="5093" spans="3:3">
      <c r="C5093" s="3"/>
    </row>
    <row r="5094" spans="3:3">
      <c r="C5094" s="3"/>
    </row>
    <row r="5095" spans="3:3">
      <c r="C5095" s="3"/>
    </row>
    <row r="5096" spans="3:3">
      <c r="C5096" s="3"/>
    </row>
    <row r="5097" spans="3:3">
      <c r="C5097" s="3"/>
    </row>
    <row r="5098" spans="3:3">
      <c r="C5098" s="3"/>
    </row>
    <row r="5099" spans="3:3">
      <c r="C5099" s="3"/>
    </row>
    <row r="5100" spans="3:3">
      <c r="C5100" s="3"/>
    </row>
    <row r="5101" spans="3:3">
      <c r="C5101" s="3"/>
    </row>
    <row r="5102" spans="3:3">
      <c r="C5102" s="3"/>
    </row>
    <row r="5103" spans="3:3">
      <c r="C5103" s="3"/>
    </row>
    <row r="5104" spans="3:3">
      <c r="C5104" s="3"/>
    </row>
    <row r="5105" spans="3:3">
      <c r="C5105" s="3"/>
    </row>
    <row r="5106" spans="3:3">
      <c r="C5106" s="3"/>
    </row>
    <row r="5107" spans="3:3">
      <c r="C5107" s="3"/>
    </row>
    <row r="5108" spans="3:3">
      <c r="C5108" s="3"/>
    </row>
    <row r="5109" spans="3:3">
      <c r="C5109" s="3"/>
    </row>
    <row r="5110" spans="3:3">
      <c r="C5110" s="3"/>
    </row>
    <row r="5111" spans="3:3">
      <c r="C5111" s="3"/>
    </row>
    <row r="5112" spans="3:3">
      <c r="C5112" s="3"/>
    </row>
    <row r="5113" spans="3:3">
      <c r="C5113" s="3"/>
    </row>
    <row r="5114" spans="3:3">
      <c r="C5114" s="3"/>
    </row>
    <row r="5115" spans="3:3">
      <c r="C5115" s="3"/>
    </row>
    <row r="5116" spans="3:3">
      <c r="C5116" s="3"/>
    </row>
    <row r="5117" spans="3:3">
      <c r="C5117" s="3"/>
    </row>
    <row r="5118" spans="3:3">
      <c r="C5118" s="3"/>
    </row>
    <row r="5119" spans="3:3">
      <c r="C5119" s="3"/>
    </row>
    <row r="5120" spans="3:3">
      <c r="C5120" s="3"/>
    </row>
    <row r="5121" spans="3:3">
      <c r="C5121" s="3"/>
    </row>
    <row r="5122" spans="3:3">
      <c r="C5122" s="3"/>
    </row>
    <row r="5123" spans="3:3">
      <c r="C5123" s="3"/>
    </row>
    <row r="5124" spans="3:3">
      <c r="C5124" s="3"/>
    </row>
    <row r="5125" spans="3:3">
      <c r="C5125" s="3"/>
    </row>
    <row r="5126" spans="3:3">
      <c r="C5126" s="3"/>
    </row>
    <row r="5127" spans="3:3">
      <c r="C5127" s="3"/>
    </row>
    <row r="5128" spans="3:3">
      <c r="C5128" s="3"/>
    </row>
    <row r="5129" spans="3:3">
      <c r="C5129" s="3"/>
    </row>
    <row r="5130" spans="3:3">
      <c r="C5130" s="3"/>
    </row>
    <row r="5131" spans="3:3">
      <c r="C5131" s="3"/>
    </row>
    <row r="5132" spans="3:3">
      <c r="C5132" s="3"/>
    </row>
    <row r="5133" spans="3:3">
      <c r="C5133" s="3"/>
    </row>
    <row r="5134" spans="3:3">
      <c r="C5134" s="3"/>
    </row>
    <row r="5135" spans="3:3">
      <c r="C5135" s="3"/>
    </row>
    <row r="5136" spans="3:3">
      <c r="C5136" s="3"/>
    </row>
    <row r="5137" spans="3:3">
      <c r="C5137" s="3"/>
    </row>
    <row r="5138" spans="3:3">
      <c r="C5138" s="3"/>
    </row>
    <row r="5139" spans="3:3">
      <c r="C5139" s="3"/>
    </row>
    <row r="5140" spans="3:3">
      <c r="C5140" s="3"/>
    </row>
    <row r="5141" spans="3:3">
      <c r="C5141" s="3"/>
    </row>
    <row r="5142" spans="3:3">
      <c r="C5142" s="3"/>
    </row>
    <row r="5143" spans="3:3">
      <c r="C5143" s="3"/>
    </row>
    <row r="5144" spans="3:3">
      <c r="C5144" s="3"/>
    </row>
    <row r="5145" spans="3:3">
      <c r="C5145" s="3"/>
    </row>
    <row r="5146" spans="3:3">
      <c r="C5146" s="3"/>
    </row>
    <row r="5147" spans="3:3">
      <c r="C5147" s="3"/>
    </row>
    <row r="5148" spans="3:3">
      <c r="C5148" s="3"/>
    </row>
    <row r="5149" spans="3:3">
      <c r="C5149" s="3"/>
    </row>
    <row r="5150" spans="3:3">
      <c r="C5150" s="3"/>
    </row>
    <row r="5151" spans="3:3">
      <c r="C5151" s="3"/>
    </row>
    <row r="5152" spans="3:3">
      <c r="C5152" s="3"/>
    </row>
    <row r="5153" spans="3:3">
      <c r="C5153" s="3"/>
    </row>
    <row r="5154" spans="3:3">
      <c r="C5154" s="3"/>
    </row>
    <row r="5155" spans="3:3">
      <c r="C5155" s="3"/>
    </row>
    <row r="5156" spans="3:3">
      <c r="C5156" s="3"/>
    </row>
    <row r="5157" spans="3:3">
      <c r="C5157" s="3"/>
    </row>
    <row r="5158" spans="3:3">
      <c r="C5158" s="3"/>
    </row>
    <row r="5159" spans="3:3">
      <c r="C5159" s="3"/>
    </row>
    <row r="5160" spans="3:3">
      <c r="C5160" s="3"/>
    </row>
    <row r="5161" spans="3:3">
      <c r="C5161" s="3"/>
    </row>
    <row r="5162" spans="3:3">
      <c r="C5162" s="3"/>
    </row>
    <row r="5163" spans="3:3">
      <c r="C5163" s="3"/>
    </row>
    <row r="5164" spans="3:3">
      <c r="C5164" s="3"/>
    </row>
    <row r="5165" spans="3:3">
      <c r="C5165" s="3"/>
    </row>
    <row r="5166" spans="3:3">
      <c r="C5166" s="3"/>
    </row>
    <row r="5167" spans="3:3">
      <c r="C5167" s="3"/>
    </row>
    <row r="5168" spans="3:3">
      <c r="C5168" s="3"/>
    </row>
    <row r="5169" spans="3:3">
      <c r="C5169" s="3"/>
    </row>
    <row r="5170" spans="3:3">
      <c r="C5170" s="3"/>
    </row>
    <row r="5171" spans="3:3">
      <c r="C5171" s="3"/>
    </row>
    <row r="5172" spans="3:3">
      <c r="C5172" s="3"/>
    </row>
    <row r="5173" spans="3:3">
      <c r="C5173" s="3"/>
    </row>
    <row r="5174" spans="3:3">
      <c r="C5174" s="3"/>
    </row>
    <row r="5175" spans="3:3">
      <c r="C5175" s="3"/>
    </row>
    <row r="5176" spans="3:3">
      <c r="C5176" s="3"/>
    </row>
    <row r="5177" spans="3:3">
      <c r="C5177" s="3"/>
    </row>
    <row r="5178" spans="3:3">
      <c r="C5178" s="3"/>
    </row>
    <row r="5179" spans="3:3">
      <c r="C5179" s="3"/>
    </row>
    <row r="5180" spans="3:3">
      <c r="C5180" s="3"/>
    </row>
    <row r="5181" spans="3:3">
      <c r="C5181" s="3"/>
    </row>
    <row r="5182" spans="3:3">
      <c r="C5182" s="3"/>
    </row>
    <row r="5183" spans="3:3">
      <c r="C5183" s="3"/>
    </row>
    <row r="5184" spans="3:3">
      <c r="C5184" s="3"/>
    </row>
    <row r="5185" spans="3:3">
      <c r="C5185" s="3"/>
    </row>
    <row r="5186" spans="3:3">
      <c r="C5186" s="3"/>
    </row>
    <row r="5187" spans="3:3">
      <c r="C5187" s="3"/>
    </row>
    <row r="5188" spans="3:3">
      <c r="C5188" s="3"/>
    </row>
    <row r="5189" spans="3:3">
      <c r="C5189" s="3"/>
    </row>
    <row r="5190" spans="3:3">
      <c r="C5190" s="3"/>
    </row>
    <row r="5191" spans="3:3">
      <c r="C5191" s="3"/>
    </row>
    <row r="5192" spans="3:3">
      <c r="C5192" s="3"/>
    </row>
    <row r="5193" spans="3:3">
      <c r="C5193" s="3"/>
    </row>
    <row r="5194" spans="3:3">
      <c r="C5194" s="3"/>
    </row>
    <row r="5195" spans="3:3">
      <c r="C5195" s="3"/>
    </row>
    <row r="5196" spans="3:3">
      <c r="C5196" s="3"/>
    </row>
    <row r="5197" spans="3:3">
      <c r="C5197" s="3"/>
    </row>
    <row r="5198" spans="3:3">
      <c r="C5198" s="3"/>
    </row>
    <row r="5199" spans="3:3">
      <c r="C5199" s="3"/>
    </row>
    <row r="5200" spans="3:3">
      <c r="C5200" s="3"/>
    </row>
    <row r="5201" spans="3:3">
      <c r="C5201" s="3"/>
    </row>
    <row r="5202" spans="3:3">
      <c r="C5202" s="3"/>
    </row>
    <row r="5203" spans="3:3">
      <c r="C5203" s="3"/>
    </row>
    <row r="5204" spans="3:3">
      <c r="C5204" s="3"/>
    </row>
    <row r="5205" spans="3:3">
      <c r="C5205" s="3"/>
    </row>
    <row r="5206" spans="3:3">
      <c r="C5206" s="3"/>
    </row>
    <row r="5207" spans="3:3">
      <c r="C5207" s="3"/>
    </row>
    <row r="5208" spans="3:3">
      <c r="C5208" s="3"/>
    </row>
    <row r="5209" spans="3:3">
      <c r="C5209" s="3"/>
    </row>
    <row r="5210" spans="3:3">
      <c r="C5210" s="3"/>
    </row>
    <row r="5211" spans="3:3">
      <c r="C5211" s="3"/>
    </row>
    <row r="5212" spans="3:3">
      <c r="C5212" s="3"/>
    </row>
    <row r="5213" spans="3:3">
      <c r="C5213" s="3"/>
    </row>
    <row r="5214" spans="3:3">
      <c r="C5214" s="3"/>
    </row>
    <row r="5215" spans="3:3">
      <c r="C5215" s="3"/>
    </row>
    <row r="5216" spans="3:3">
      <c r="C5216" s="3"/>
    </row>
    <row r="5217" spans="3:3">
      <c r="C5217" s="3"/>
    </row>
    <row r="5218" spans="3:3">
      <c r="C5218" s="3"/>
    </row>
    <row r="5219" spans="3:3">
      <c r="C5219" s="3"/>
    </row>
    <row r="5220" spans="3:3">
      <c r="C5220" s="3"/>
    </row>
    <row r="5221" spans="3:3">
      <c r="C5221" s="3"/>
    </row>
    <row r="5222" spans="3:3">
      <c r="C5222" s="3"/>
    </row>
    <row r="5223" spans="3:3">
      <c r="C5223" s="3"/>
    </row>
    <row r="5224" spans="3:3">
      <c r="C5224" s="3"/>
    </row>
    <row r="5225" spans="3:3">
      <c r="C5225" s="3"/>
    </row>
    <row r="5226" spans="3:3">
      <c r="C5226" s="3"/>
    </row>
    <row r="5227" spans="3:3">
      <c r="C5227" s="3"/>
    </row>
    <row r="5228" spans="3:3">
      <c r="C5228" s="3"/>
    </row>
    <row r="5229" spans="3:3">
      <c r="C5229" s="3"/>
    </row>
    <row r="5230" spans="3:3">
      <c r="C5230" s="3"/>
    </row>
    <row r="5231" spans="3:3">
      <c r="C5231" s="3"/>
    </row>
    <row r="5232" spans="3:3">
      <c r="C5232" s="3"/>
    </row>
    <row r="5233" spans="3:3">
      <c r="C5233" s="3"/>
    </row>
    <row r="5234" spans="3:3">
      <c r="C5234" s="3"/>
    </row>
    <row r="5235" spans="3:3">
      <c r="C5235" s="3"/>
    </row>
    <row r="5236" spans="3:3">
      <c r="C5236" s="3"/>
    </row>
    <row r="5237" spans="3:3">
      <c r="C5237" s="3"/>
    </row>
    <row r="5238" spans="3:3">
      <c r="C5238" s="3"/>
    </row>
    <row r="5239" spans="3:3">
      <c r="C5239" s="3"/>
    </row>
    <row r="5240" spans="3:3">
      <c r="C5240" s="3"/>
    </row>
    <row r="5241" spans="3:3">
      <c r="C5241" s="3"/>
    </row>
    <row r="5242" spans="3:3">
      <c r="C5242" s="3"/>
    </row>
    <row r="5243" spans="3:3">
      <c r="C5243" s="3"/>
    </row>
    <row r="5244" spans="3:3">
      <c r="C5244" s="3"/>
    </row>
    <row r="5245" spans="3:3">
      <c r="C5245" s="3"/>
    </row>
    <row r="5246" spans="3:3">
      <c r="C5246" s="3"/>
    </row>
    <row r="5247" spans="3:3">
      <c r="C5247" s="3"/>
    </row>
    <row r="5248" spans="3:3">
      <c r="C5248" s="3"/>
    </row>
    <row r="5249" spans="3:3">
      <c r="C5249" s="3"/>
    </row>
    <row r="5250" spans="3:3">
      <c r="C5250" s="3"/>
    </row>
    <row r="5251" spans="3:3">
      <c r="C5251" s="3"/>
    </row>
    <row r="5252" spans="3:3">
      <c r="C5252" s="3"/>
    </row>
    <row r="5253" spans="3:3">
      <c r="C5253" s="3"/>
    </row>
    <row r="5254" spans="3:3">
      <c r="C5254" s="3"/>
    </row>
    <row r="5255" spans="3:3">
      <c r="C5255" s="3"/>
    </row>
    <row r="5256" spans="3:3">
      <c r="C5256" s="3"/>
    </row>
    <row r="5257" spans="3:3">
      <c r="C5257" s="3"/>
    </row>
    <row r="5258" spans="3:3">
      <c r="C5258" s="3"/>
    </row>
    <row r="5259" spans="3:3">
      <c r="C5259" s="3"/>
    </row>
    <row r="5260" spans="3:3">
      <c r="C5260" s="3"/>
    </row>
    <row r="5261" spans="3:3">
      <c r="C5261" s="3"/>
    </row>
    <row r="5262" spans="3:3">
      <c r="C5262" s="3"/>
    </row>
    <row r="5263" spans="3:3">
      <c r="C5263" s="3"/>
    </row>
    <row r="5264" spans="3:3">
      <c r="C5264" s="3"/>
    </row>
    <row r="5265" spans="3:3">
      <c r="C5265" s="3"/>
    </row>
    <row r="5266" spans="3:3">
      <c r="C5266" s="3"/>
    </row>
    <row r="5267" spans="3:3">
      <c r="C5267" s="3"/>
    </row>
    <row r="5268" spans="3:3">
      <c r="C5268" s="3"/>
    </row>
    <row r="5269" spans="3:3">
      <c r="C5269" s="3"/>
    </row>
    <row r="5270" spans="3:3">
      <c r="C5270" s="3"/>
    </row>
    <row r="5271" spans="3:3">
      <c r="C5271" s="3"/>
    </row>
    <row r="5272" spans="3:3">
      <c r="C5272" s="3"/>
    </row>
    <row r="5273" spans="3:3">
      <c r="C5273" s="3"/>
    </row>
    <row r="5274" spans="3:3">
      <c r="C5274" s="3"/>
    </row>
    <row r="5275" spans="3:3">
      <c r="C5275" s="3"/>
    </row>
    <row r="5276" spans="3:3">
      <c r="C5276" s="3"/>
    </row>
    <row r="5277" spans="3:3">
      <c r="C5277" s="3"/>
    </row>
    <row r="5278" spans="3:3">
      <c r="C5278" s="3"/>
    </row>
    <row r="5279" spans="3:3">
      <c r="C5279" s="3"/>
    </row>
    <row r="5280" spans="3:3">
      <c r="C5280" s="3"/>
    </row>
    <row r="5281" spans="3:3">
      <c r="C5281" s="3"/>
    </row>
    <row r="5282" spans="3:3">
      <c r="C5282" s="3"/>
    </row>
    <row r="5283" spans="3:3">
      <c r="C5283" s="3"/>
    </row>
    <row r="5284" spans="3:3">
      <c r="C5284" s="3"/>
    </row>
    <row r="5285" spans="3:3">
      <c r="C5285" s="3"/>
    </row>
    <row r="5286" spans="3:3">
      <c r="C5286" s="3"/>
    </row>
    <row r="5287" spans="3:3">
      <c r="C5287" s="3"/>
    </row>
    <row r="5288" spans="3:3">
      <c r="C5288" s="3"/>
    </row>
    <row r="5289" spans="3:3">
      <c r="C5289" s="3"/>
    </row>
    <row r="5290" spans="3:3">
      <c r="C5290" s="3"/>
    </row>
    <row r="5291" spans="3:3">
      <c r="C5291" s="3"/>
    </row>
    <row r="5292" spans="3:3">
      <c r="C5292" s="3"/>
    </row>
    <row r="5293" spans="3:3">
      <c r="C5293" s="3"/>
    </row>
    <row r="5294" spans="3:3">
      <c r="C5294" s="3"/>
    </row>
    <row r="5295" spans="3:3">
      <c r="C5295" s="3"/>
    </row>
    <row r="5296" spans="3:3">
      <c r="C5296" s="3"/>
    </row>
    <row r="5297" spans="3:3">
      <c r="C5297" s="3"/>
    </row>
    <row r="5298" spans="3:3">
      <c r="C5298" s="3"/>
    </row>
    <row r="5299" spans="3:3">
      <c r="C5299" s="3"/>
    </row>
    <row r="5300" spans="3:3">
      <c r="C5300" s="3"/>
    </row>
    <row r="5301" spans="3:3">
      <c r="C5301" s="3"/>
    </row>
    <row r="5302" spans="3:3">
      <c r="C5302" s="3"/>
    </row>
    <row r="5303" spans="3:3">
      <c r="C5303" s="3"/>
    </row>
    <row r="5304" spans="3:3">
      <c r="C5304" s="3"/>
    </row>
    <row r="5305" spans="3:3">
      <c r="C5305" s="3"/>
    </row>
    <row r="5306" spans="3:3">
      <c r="C5306" s="3"/>
    </row>
    <row r="5307" spans="3:3">
      <c r="C5307" s="3"/>
    </row>
    <row r="5308" spans="3:3">
      <c r="C5308" s="3"/>
    </row>
    <row r="5309" spans="3:3">
      <c r="C5309" s="3"/>
    </row>
    <row r="5310" spans="3:3">
      <c r="C5310" s="3"/>
    </row>
    <row r="5311" spans="3:3">
      <c r="C5311" s="3"/>
    </row>
    <row r="5312" spans="3:3">
      <c r="C5312" s="3"/>
    </row>
    <row r="5313" spans="3:3">
      <c r="C5313" s="3"/>
    </row>
    <row r="5314" spans="3:3">
      <c r="C5314" s="3"/>
    </row>
    <row r="5315" spans="3:3">
      <c r="C5315" s="3"/>
    </row>
    <row r="5316" spans="3:3">
      <c r="C5316" s="3"/>
    </row>
    <row r="5317" spans="3:3">
      <c r="C5317" s="3"/>
    </row>
    <row r="5318" spans="3:3">
      <c r="C5318" s="3"/>
    </row>
    <row r="5319" spans="3:3">
      <c r="C5319" s="3"/>
    </row>
    <row r="5320" spans="3:3">
      <c r="C5320" s="3"/>
    </row>
    <row r="5321" spans="3:3">
      <c r="C5321" s="3"/>
    </row>
    <row r="5322" spans="3:3">
      <c r="C5322" s="3"/>
    </row>
    <row r="5323" spans="3:3">
      <c r="C5323" s="3"/>
    </row>
    <row r="5324" spans="3:3">
      <c r="C5324" s="3"/>
    </row>
    <row r="5325" spans="3:3">
      <c r="C5325" s="3"/>
    </row>
    <row r="5326" spans="3:3">
      <c r="C5326" s="3"/>
    </row>
    <row r="5327" spans="3:3">
      <c r="C5327" s="3"/>
    </row>
    <row r="5328" spans="3:3">
      <c r="C5328" s="3"/>
    </row>
    <row r="5329" spans="3:3">
      <c r="C5329" s="3"/>
    </row>
    <row r="5330" spans="3:3">
      <c r="C5330" s="3"/>
    </row>
    <row r="5331" spans="3:3">
      <c r="C5331" s="3"/>
    </row>
    <row r="5332" spans="3:3">
      <c r="C5332" s="3"/>
    </row>
    <row r="5333" spans="3:3">
      <c r="C5333" s="3"/>
    </row>
    <row r="5334" spans="3:3">
      <c r="C5334" s="3"/>
    </row>
    <row r="5335" spans="3:3">
      <c r="C5335" s="3"/>
    </row>
    <row r="5336" spans="3:3">
      <c r="C5336" s="3"/>
    </row>
    <row r="5337" spans="3:3">
      <c r="C5337" s="3"/>
    </row>
    <row r="5338" spans="3:3">
      <c r="C5338" s="3"/>
    </row>
    <row r="5339" spans="3:3">
      <c r="C5339" s="3"/>
    </row>
    <row r="5340" spans="3:3">
      <c r="C5340" s="3"/>
    </row>
    <row r="5341" spans="3:3">
      <c r="C5341" s="3"/>
    </row>
    <row r="5342" spans="3:3">
      <c r="C5342" s="3"/>
    </row>
    <row r="5343" spans="3:3">
      <c r="C5343" s="3"/>
    </row>
    <row r="5344" spans="3:3">
      <c r="C5344" s="3"/>
    </row>
    <row r="5345" spans="3:3">
      <c r="C5345" s="3"/>
    </row>
    <row r="5346" spans="3:3">
      <c r="C5346" s="3"/>
    </row>
    <row r="5347" spans="3:3">
      <c r="C5347" s="3"/>
    </row>
    <row r="5348" spans="3:3">
      <c r="C5348" s="3"/>
    </row>
    <row r="5349" spans="3:3">
      <c r="C5349" s="3"/>
    </row>
    <row r="5350" spans="3:3">
      <c r="C5350" s="3"/>
    </row>
    <row r="5351" spans="3:3">
      <c r="C5351" s="3"/>
    </row>
    <row r="5352" spans="3:3">
      <c r="C5352" s="3"/>
    </row>
    <row r="5353" spans="3:3">
      <c r="C5353" s="3"/>
    </row>
    <row r="5354" spans="3:3">
      <c r="C5354" s="3"/>
    </row>
    <row r="5355" spans="3:3">
      <c r="C5355" s="3"/>
    </row>
    <row r="5356" spans="3:3">
      <c r="C5356" s="3"/>
    </row>
    <row r="5357" spans="3:3">
      <c r="C5357" s="3"/>
    </row>
    <row r="5358" spans="3:3">
      <c r="C5358" s="3"/>
    </row>
    <row r="5359" spans="3:3">
      <c r="C5359" s="3"/>
    </row>
    <row r="5360" spans="3:3">
      <c r="C5360" s="3"/>
    </row>
    <row r="5361" spans="3:3">
      <c r="C5361" s="3"/>
    </row>
    <row r="5362" spans="3:3">
      <c r="C5362" s="3"/>
    </row>
    <row r="5363" spans="3:3">
      <c r="C5363" s="3"/>
    </row>
    <row r="5364" spans="3:3">
      <c r="C5364" s="3"/>
    </row>
    <row r="5365" spans="3:3">
      <c r="C5365" s="3"/>
    </row>
    <row r="5366" spans="3:3">
      <c r="C5366" s="3"/>
    </row>
    <row r="5367" spans="3:3">
      <c r="C5367" s="3"/>
    </row>
    <row r="5368" spans="3:3">
      <c r="C5368" s="3"/>
    </row>
    <row r="5369" spans="3:3">
      <c r="C5369" s="3"/>
    </row>
    <row r="5370" spans="3:3">
      <c r="C5370" s="3"/>
    </row>
    <row r="5371" spans="3:3">
      <c r="C5371" s="3"/>
    </row>
    <row r="5372" spans="3:3">
      <c r="C5372" s="3"/>
    </row>
    <row r="5373" spans="3:3">
      <c r="C5373" s="3"/>
    </row>
    <row r="5374" spans="3:3">
      <c r="C5374" s="3"/>
    </row>
    <row r="5375" spans="3:3">
      <c r="C5375" s="3"/>
    </row>
    <row r="5376" spans="3:3">
      <c r="C5376" s="3"/>
    </row>
    <row r="5377" spans="3:3">
      <c r="C5377" s="3"/>
    </row>
    <row r="5378" spans="3:3">
      <c r="C5378" s="3"/>
    </row>
    <row r="5379" spans="3:3">
      <c r="C5379" s="3"/>
    </row>
    <row r="5380" spans="3:3">
      <c r="C5380" s="3"/>
    </row>
    <row r="5381" spans="3:3">
      <c r="C5381" s="3"/>
    </row>
    <row r="5382" spans="3:3">
      <c r="C5382" s="3"/>
    </row>
    <row r="5383" spans="3:3">
      <c r="C5383" s="3"/>
    </row>
    <row r="5384" spans="3:3">
      <c r="C5384" s="3"/>
    </row>
    <row r="5385" spans="3:3">
      <c r="C5385" s="3"/>
    </row>
    <row r="5386" spans="3:3">
      <c r="C5386" s="3"/>
    </row>
    <row r="5387" spans="3:3">
      <c r="C5387" s="3"/>
    </row>
    <row r="5388" spans="3:3">
      <c r="C5388" s="3"/>
    </row>
    <row r="5389" spans="3:3">
      <c r="C5389" s="3"/>
    </row>
    <row r="5390" spans="3:3">
      <c r="C5390" s="3"/>
    </row>
    <row r="5391" spans="3:3">
      <c r="C5391" s="3"/>
    </row>
    <row r="5392" spans="3:3">
      <c r="C5392" s="3"/>
    </row>
    <row r="5393" spans="3:3">
      <c r="C5393" s="3"/>
    </row>
    <row r="5394" spans="3:3">
      <c r="C5394" s="3"/>
    </row>
    <row r="5395" spans="3:3">
      <c r="C5395" s="3"/>
    </row>
    <row r="5396" spans="3:3">
      <c r="C5396" s="3"/>
    </row>
    <row r="5397" spans="3:3">
      <c r="C5397" s="3"/>
    </row>
    <row r="5398" spans="3:3">
      <c r="C5398" s="3"/>
    </row>
    <row r="5399" spans="3:3">
      <c r="C5399" s="3"/>
    </row>
    <row r="5400" spans="3:3">
      <c r="C5400" s="3"/>
    </row>
    <row r="5401" spans="3:3">
      <c r="C5401" s="3"/>
    </row>
    <row r="5402" spans="3:3">
      <c r="C5402" s="3"/>
    </row>
    <row r="5403" spans="3:3">
      <c r="C5403" s="3"/>
    </row>
    <row r="5404" spans="3:3">
      <c r="C5404" s="3"/>
    </row>
    <row r="5405" spans="3:3">
      <c r="C5405" s="3"/>
    </row>
    <row r="5406" spans="3:3">
      <c r="C5406" s="3"/>
    </row>
    <row r="5407" spans="3:3">
      <c r="C5407" s="3"/>
    </row>
    <row r="5408" spans="3:3">
      <c r="C5408" s="3"/>
    </row>
    <row r="5409" spans="3:3">
      <c r="C5409" s="3"/>
    </row>
    <row r="5410" spans="3:3">
      <c r="C5410" s="3"/>
    </row>
    <row r="5411" spans="3:3">
      <c r="C5411" s="3"/>
    </row>
    <row r="5412" spans="3:3">
      <c r="C5412" s="3"/>
    </row>
    <row r="5413" spans="3:3">
      <c r="C5413" s="3"/>
    </row>
    <row r="5414" spans="3:3">
      <c r="C5414" s="3"/>
    </row>
    <row r="5415" spans="3:3">
      <c r="C5415" s="3"/>
    </row>
    <row r="5416" spans="3:3">
      <c r="C5416" s="3"/>
    </row>
    <row r="5417" spans="3:3">
      <c r="C5417" s="3"/>
    </row>
    <row r="5418" spans="3:3">
      <c r="C5418" s="3"/>
    </row>
    <row r="5419" spans="3:3">
      <c r="C5419" s="3"/>
    </row>
    <row r="5420" spans="3:3">
      <c r="C5420" s="3"/>
    </row>
    <row r="5421" spans="3:3">
      <c r="C5421" s="3"/>
    </row>
    <row r="5422" spans="3:3">
      <c r="C5422" s="3"/>
    </row>
    <row r="5423" spans="3:3">
      <c r="C5423" s="3"/>
    </row>
    <row r="5424" spans="3:3">
      <c r="C5424" s="3"/>
    </row>
    <row r="5425" spans="3:3">
      <c r="C5425" s="3"/>
    </row>
    <row r="5426" spans="3:3">
      <c r="C5426" s="3"/>
    </row>
    <row r="5427" spans="3:3">
      <c r="C5427" s="3"/>
    </row>
    <row r="5428" spans="3:3">
      <c r="C5428" s="3"/>
    </row>
    <row r="5429" spans="3:3">
      <c r="C5429" s="3"/>
    </row>
    <row r="5430" spans="3:3">
      <c r="C5430" s="3"/>
    </row>
    <row r="5431" spans="3:3">
      <c r="C5431" s="3"/>
    </row>
    <row r="5432" spans="3:3">
      <c r="C5432" s="3"/>
    </row>
    <row r="5433" spans="3:3">
      <c r="C5433" s="3"/>
    </row>
    <row r="5434" spans="3:3">
      <c r="C5434" s="3"/>
    </row>
    <row r="5435" spans="3:3">
      <c r="C5435" s="3"/>
    </row>
    <row r="5436" spans="3:3">
      <c r="C5436" s="3"/>
    </row>
    <row r="5437" spans="3:3">
      <c r="C5437" s="3"/>
    </row>
    <row r="5438" spans="3:3">
      <c r="C5438" s="3"/>
    </row>
    <row r="5439" spans="3:3">
      <c r="C5439" s="3"/>
    </row>
    <row r="5440" spans="3:3">
      <c r="C5440" s="3"/>
    </row>
    <row r="5441" spans="3:3">
      <c r="C5441" s="3"/>
    </row>
    <row r="5442" spans="3:3">
      <c r="C5442" s="3"/>
    </row>
    <row r="5443" spans="3:3">
      <c r="C5443" s="3"/>
    </row>
    <row r="5444" spans="3:3">
      <c r="C5444" s="3"/>
    </row>
    <row r="5445" spans="3:3">
      <c r="C5445" s="3"/>
    </row>
    <row r="5446" spans="3:3">
      <c r="C5446" s="3"/>
    </row>
    <row r="5447" spans="3:3">
      <c r="C5447" s="3"/>
    </row>
    <row r="5448" spans="3:3">
      <c r="C5448" s="3"/>
    </row>
    <row r="5449" spans="3:3">
      <c r="C5449" s="3"/>
    </row>
    <row r="5450" spans="3:3">
      <c r="C5450" s="3"/>
    </row>
    <row r="5451" spans="3:3">
      <c r="C5451" s="3"/>
    </row>
    <row r="5452" spans="3:3">
      <c r="C5452" s="3"/>
    </row>
    <row r="5453" spans="3:3">
      <c r="C5453" s="3"/>
    </row>
    <row r="5454" spans="3:3">
      <c r="C5454" s="3"/>
    </row>
    <row r="5455" spans="3:3">
      <c r="C5455" s="3"/>
    </row>
    <row r="5456" spans="3:3">
      <c r="C5456" s="3"/>
    </row>
    <row r="5457" spans="3:3">
      <c r="C5457" s="3"/>
    </row>
    <row r="5458" spans="3:3">
      <c r="C5458" s="3"/>
    </row>
    <row r="5459" spans="3:3">
      <c r="C5459" s="3"/>
    </row>
    <row r="5460" spans="3:3">
      <c r="C5460" s="3"/>
    </row>
    <row r="5461" spans="3:3">
      <c r="C5461" s="3"/>
    </row>
    <row r="5462" spans="3:3">
      <c r="C5462" s="3"/>
    </row>
    <row r="5463" spans="3:3">
      <c r="C5463" s="3"/>
    </row>
    <row r="5464" spans="3:3">
      <c r="C5464" s="3"/>
    </row>
    <row r="5465" spans="3:3">
      <c r="C5465" s="3"/>
    </row>
    <row r="5466" spans="3:3">
      <c r="C5466" s="3"/>
    </row>
    <row r="5467" spans="3:3">
      <c r="C5467" s="3"/>
    </row>
    <row r="5468" spans="3:3">
      <c r="C5468" s="3"/>
    </row>
    <row r="5469" spans="3:3">
      <c r="C5469" s="3"/>
    </row>
    <row r="5470" spans="3:3">
      <c r="C5470" s="3"/>
    </row>
    <row r="5471" spans="3:3">
      <c r="C5471" s="3"/>
    </row>
    <row r="5472" spans="3:3">
      <c r="C5472" s="3"/>
    </row>
    <row r="5473" spans="3:3">
      <c r="C5473" s="3"/>
    </row>
    <row r="5474" spans="3:3">
      <c r="C5474" s="3"/>
    </row>
    <row r="5475" spans="3:3">
      <c r="C5475" s="3"/>
    </row>
    <row r="5476" spans="3:3">
      <c r="C5476" s="3"/>
    </row>
    <row r="5477" spans="3:3">
      <c r="C5477" s="3"/>
    </row>
    <row r="5478" spans="3:3">
      <c r="C5478" s="3"/>
    </row>
    <row r="5479" spans="3:3">
      <c r="C5479" s="3"/>
    </row>
    <row r="5480" spans="3:3">
      <c r="C5480" s="3"/>
    </row>
    <row r="5481" spans="3:3">
      <c r="C5481" s="3"/>
    </row>
    <row r="5482" spans="3:3">
      <c r="C5482" s="3"/>
    </row>
    <row r="5483" spans="3:3">
      <c r="C5483" s="3"/>
    </row>
    <row r="5484" spans="3:3">
      <c r="C5484" s="3"/>
    </row>
    <row r="5485" spans="3:3">
      <c r="C5485" s="3"/>
    </row>
    <row r="5486" spans="3:3">
      <c r="C5486" s="3"/>
    </row>
    <row r="5487" spans="3:3">
      <c r="C5487" s="3"/>
    </row>
    <row r="5488" spans="3:3">
      <c r="C5488" s="3"/>
    </row>
    <row r="5489" spans="3:3">
      <c r="C5489" s="3"/>
    </row>
    <row r="5490" spans="3:3">
      <c r="C5490" s="3"/>
    </row>
    <row r="5491" spans="3:3">
      <c r="C5491" s="3"/>
    </row>
    <row r="5492" spans="3:3">
      <c r="C5492" s="3"/>
    </row>
    <row r="5493" spans="3:3">
      <c r="C5493" s="3"/>
    </row>
    <row r="5494" spans="3:3">
      <c r="C5494" s="3"/>
    </row>
    <row r="5495" spans="3:3">
      <c r="C5495" s="3"/>
    </row>
    <row r="5496" spans="3:3">
      <c r="C5496" s="3"/>
    </row>
    <row r="5497" spans="3:3">
      <c r="C5497" s="3"/>
    </row>
    <row r="5498" spans="3:3">
      <c r="C5498" s="3"/>
    </row>
    <row r="5499" spans="3:3">
      <c r="C5499" s="3"/>
    </row>
    <row r="5500" spans="3:3">
      <c r="C5500" s="3"/>
    </row>
    <row r="5501" spans="3:3">
      <c r="C5501" s="3"/>
    </row>
    <row r="5502" spans="3:3">
      <c r="C5502" s="3"/>
    </row>
    <row r="5503" spans="3:3">
      <c r="C5503" s="3"/>
    </row>
    <row r="5504" spans="3:3">
      <c r="C5504" s="3"/>
    </row>
    <row r="5505" spans="3:3">
      <c r="C5505" s="3"/>
    </row>
    <row r="5506" spans="3:3">
      <c r="C5506" s="3"/>
    </row>
    <row r="5507" spans="3:3">
      <c r="C5507" s="3"/>
    </row>
    <row r="5508" spans="3:3">
      <c r="C5508" s="3"/>
    </row>
    <row r="5509" spans="3:3">
      <c r="C5509" s="3"/>
    </row>
    <row r="5510" spans="3:3">
      <c r="C5510" s="3"/>
    </row>
    <row r="5511" spans="3:3">
      <c r="C5511" s="3"/>
    </row>
    <row r="5512" spans="3:3">
      <c r="C5512" s="3"/>
    </row>
    <row r="5513" spans="3:3">
      <c r="C5513" s="3"/>
    </row>
    <row r="5514" spans="3:3">
      <c r="C5514" s="3"/>
    </row>
    <row r="5515" spans="3:3">
      <c r="C5515" s="3"/>
    </row>
    <row r="5516" spans="3:3">
      <c r="C5516" s="3"/>
    </row>
    <row r="5517" spans="3:3">
      <c r="C5517" s="3"/>
    </row>
    <row r="5518" spans="3:3">
      <c r="C5518" s="3"/>
    </row>
    <row r="5519" spans="3:3">
      <c r="C5519" s="3"/>
    </row>
    <row r="5520" spans="3:3">
      <c r="C5520" s="3"/>
    </row>
    <row r="5521" spans="3:3">
      <c r="C5521" s="3"/>
    </row>
    <row r="5522" spans="3:3">
      <c r="C5522" s="3"/>
    </row>
    <row r="5523" spans="3:3">
      <c r="C5523" s="3"/>
    </row>
    <row r="5524" spans="3:3">
      <c r="C5524" s="3"/>
    </row>
    <row r="5525" spans="3:3">
      <c r="C5525" s="3"/>
    </row>
    <row r="5526" spans="3:3">
      <c r="C5526" s="3"/>
    </row>
    <row r="5527" spans="3:3">
      <c r="C5527" s="3"/>
    </row>
    <row r="5528" spans="3:3">
      <c r="C5528" s="3"/>
    </row>
    <row r="5529" spans="3:3">
      <c r="C5529" s="3"/>
    </row>
    <row r="5530" spans="3:3">
      <c r="C5530" s="3"/>
    </row>
    <row r="5531" spans="3:3">
      <c r="C5531" s="3"/>
    </row>
    <row r="5532" spans="3:3">
      <c r="C5532" s="3"/>
    </row>
    <row r="5533" spans="3:3">
      <c r="C5533" s="3"/>
    </row>
    <row r="5534" spans="3:3">
      <c r="C5534" s="3"/>
    </row>
    <row r="5535" spans="3:3">
      <c r="C5535" s="3"/>
    </row>
    <row r="5536" spans="3:3">
      <c r="C5536" s="3"/>
    </row>
    <row r="5537" spans="3:3">
      <c r="C5537" s="3"/>
    </row>
    <row r="5538" spans="3:3">
      <c r="C5538" s="3"/>
    </row>
    <row r="5539" spans="3:3">
      <c r="C5539" s="3"/>
    </row>
    <row r="5540" spans="3:3">
      <c r="C5540" s="3"/>
    </row>
    <row r="5541" spans="3:3">
      <c r="C5541" s="3"/>
    </row>
    <row r="5542" spans="3:3">
      <c r="C5542" s="3"/>
    </row>
    <row r="5543" spans="3:3">
      <c r="C5543" s="3"/>
    </row>
    <row r="5544" spans="3:3">
      <c r="C5544" s="3"/>
    </row>
    <row r="5545" spans="3:3">
      <c r="C5545" s="3"/>
    </row>
    <row r="5546" spans="3:3">
      <c r="C5546" s="3"/>
    </row>
    <row r="5547" spans="3:3">
      <c r="C5547" s="3"/>
    </row>
    <row r="5548" spans="3:3">
      <c r="C5548" s="3"/>
    </row>
    <row r="5549" spans="3:3">
      <c r="C5549" s="3"/>
    </row>
    <row r="5550" spans="3:3">
      <c r="C5550" s="3"/>
    </row>
    <row r="5551" spans="3:3">
      <c r="C5551" s="3"/>
    </row>
    <row r="5552" spans="3:3">
      <c r="C5552" s="3"/>
    </row>
    <row r="5553" spans="3:3">
      <c r="C5553" s="3"/>
    </row>
    <row r="5554" spans="3:3">
      <c r="C5554" s="3"/>
    </row>
    <row r="5555" spans="3:3">
      <c r="C5555" s="3"/>
    </row>
    <row r="5556" spans="3:3">
      <c r="C5556" s="3"/>
    </row>
    <row r="5557" spans="3:3">
      <c r="C5557" s="3"/>
    </row>
    <row r="5558" spans="3:3">
      <c r="C5558" s="3"/>
    </row>
    <row r="5559" spans="3:3">
      <c r="C5559" s="3"/>
    </row>
    <row r="5560" spans="3:3">
      <c r="C5560" s="3"/>
    </row>
    <row r="5561" spans="3:3">
      <c r="C5561" s="3"/>
    </row>
    <row r="5562" spans="3:3">
      <c r="C5562" s="3"/>
    </row>
    <row r="5563" spans="3:3">
      <c r="C5563" s="3"/>
    </row>
    <row r="5564" spans="3:3">
      <c r="C5564" s="3"/>
    </row>
    <row r="5565" spans="3:3">
      <c r="C5565" s="3"/>
    </row>
    <row r="5566" spans="3:3">
      <c r="C5566" s="3"/>
    </row>
    <row r="5567" spans="3:3">
      <c r="C5567" s="3"/>
    </row>
    <row r="5568" spans="3:3">
      <c r="C5568" s="3"/>
    </row>
    <row r="5569" spans="3:3">
      <c r="C5569" s="3"/>
    </row>
    <row r="5570" spans="3:3">
      <c r="C5570" s="3"/>
    </row>
    <row r="5571" spans="3:3">
      <c r="C5571" s="3"/>
    </row>
    <row r="5572" spans="3:3">
      <c r="C5572" s="3"/>
    </row>
    <row r="5573" spans="3:3">
      <c r="C5573" s="3"/>
    </row>
    <row r="5574" spans="3:3">
      <c r="C5574" s="3"/>
    </row>
    <row r="5575" spans="3:3">
      <c r="C5575" s="3"/>
    </row>
    <row r="5576" spans="3:3">
      <c r="C5576" s="3"/>
    </row>
    <row r="5577" spans="3:3">
      <c r="C5577" s="3"/>
    </row>
    <row r="5578" spans="3:3">
      <c r="C5578" s="3"/>
    </row>
    <row r="5579" spans="3:3">
      <c r="C5579" s="3"/>
    </row>
    <row r="5580" spans="3:3">
      <c r="C5580" s="3"/>
    </row>
    <row r="5581" spans="3:3">
      <c r="C5581" s="3"/>
    </row>
    <row r="5582" spans="3:3">
      <c r="C5582" s="3"/>
    </row>
    <row r="5583" spans="3:3">
      <c r="C5583" s="3"/>
    </row>
    <row r="5584" spans="3:3">
      <c r="C5584" s="3"/>
    </row>
    <row r="5585" spans="3:3">
      <c r="C5585" s="3"/>
    </row>
    <row r="5586" spans="3:3">
      <c r="C5586" s="3"/>
    </row>
    <row r="5587" spans="3:3">
      <c r="C5587" s="3"/>
    </row>
    <row r="5588" spans="3:3">
      <c r="C5588" s="3"/>
    </row>
    <row r="5589" spans="3:3">
      <c r="C5589" s="3"/>
    </row>
    <row r="5590" spans="3:3">
      <c r="C5590" s="3"/>
    </row>
    <row r="5591" spans="3:3">
      <c r="C5591" s="3"/>
    </row>
    <row r="5592" spans="3:3">
      <c r="C5592" s="3"/>
    </row>
    <row r="5593" spans="3:3">
      <c r="C5593" s="3"/>
    </row>
    <row r="5594" spans="3:3">
      <c r="C5594" s="3"/>
    </row>
    <row r="5595" spans="3:3">
      <c r="C5595" s="3"/>
    </row>
    <row r="5596" spans="3:3">
      <c r="C5596" s="3"/>
    </row>
    <row r="5597" spans="3:3">
      <c r="C5597" s="3"/>
    </row>
    <row r="5598" spans="3:3">
      <c r="C5598" s="3"/>
    </row>
    <row r="5599" spans="3:3">
      <c r="C5599" s="3"/>
    </row>
    <row r="5600" spans="3:3">
      <c r="C5600" s="3"/>
    </row>
    <row r="5601" spans="3:3">
      <c r="C5601" s="3"/>
    </row>
    <row r="5602" spans="3:3">
      <c r="C5602" s="3"/>
    </row>
    <row r="5603" spans="3:3">
      <c r="C5603" s="3"/>
    </row>
    <row r="5604" spans="3:3">
      <c r="C5604" s="3"/>
    </row>
    <row r="5605" spans="3:3">
      <c r="C5605" s="3"/>
    </row>
    <row r="5606" spans="3:3">
      <c r="C5606" s="3"/>
    </row>
    <row r="5607" spans="3:3">
      <c r="C5607" s="3"/>
    </row>
    <row r="5608" spans="3:3">
      <c r="C5608" s="3"/>
    </row>
    <row r="5609" spans="3:3">
      <c r="C5609" s="3"/>
    </row>
    <row r="5610" spans="3:3">
      <c r="C5610" s="3"/>
    </row>
    <row r="5611" spans="3:3">
      <c r="C5611" s="3"/>
    </row>
    <row r="5612" spans="3:3">
      <c r="C5612" s="3"/>
    </row>
    <row r="5613" spans="3:3">
      <c r="C5613" s="3"/>
    </row>
    <row r="5614" spans="3:3">
      <c r="C5614" s="3"/>
    </row>
    <row r="5615" spans="3:3">
      <c r="C5615" s="3"/>
    </row>
    <row r="5616" spans="3:3">
      <c r="C5616" s="3"/>
    </row>
    <row r="5617" spans="3:3">
      <c r="C5617" s="3"/>
    </row>
    <row r="5618" spans="3:3">
      <c r="C5618" s="3"/>
    </row>
    <row r="5619" spans="3:3">
      <c r="C5619" s="3"/>
    </row>
    <row r="5620" spans="3:3">
      <c r="C5620" s="3"/>
    </row>
    <row r="5621" spans="3:3">
      <c r="C5621" s="3"/>
    </row>
    <row r="5622" spans="3:3">
      <c r="C5622" s="3"/>
    </row>
    <row r="5623" spans="3:3">
      <c r="C5623" s="3"/>
    </row>
    <row r="5624" spans="3:3">
      <c r="C5624" s="3"/>
    </row>
    <row r="5625" spans="3:3">
      <c r="C5625" s="3"/>
    </row>
    <row r="5626" spans="3:3">
      <c r="C5626" s="3"/>
    </row>
    <row r="5627" spans="3:3">
      <c r="C5627" s="3"/>
    </row>
    <row r="5628" spans="3:3">
      <c r="C5628" s="3"/>
    </row>
    <row r="5629" spans="3:3">
      <c r="C5629" s="3"/>
    </row>
    <row r="5630" spans="3:3">
      <c r="C5630" s="3"/>
    </row>
    <row r="5631" spans="3:3">
      <c r="C5631" s="3"/>
    </row>
    <row r="5632" spans="3:3">
      <c r="C5632" s="3"/>
    </row>
    <row r="5633" spans="3:3">
      <c r="C5633" s="3"/>
    </row>
    <row r="5634" spans="3:3">
      <c r="C5634" s="3"/>
    </row>
    <row r="5635" spans="3:3">
      <c r="C5635" s="3"/>
    </row>
    <row r="5636" spans="3:3">
      <c r="C5636" s="3"/>
    </row>
    <row r="5637" spans="3:3">
      <c r="C5637" s="3"/>
    </row>
    <row r="5638" spans="3:3">
      <c r="C5638" s="3"/>
    </row>
    <row r="5639" spans="3:3">
      <c r="C5639" s="3"/>
    </row>
    <row r="5640" spans="3:3">
      <c r="C5640" s="3"/>
    </row>
    <row r="5641" spans="3:3">
      <c r="C5641" s="3"/>
    </row>
    <row r="5642" spans="3:3">
      <c r="C5642" s="3"/>
    </row>
    <row r="5643" spans="3:3">
      <c r="C5643" s="3"/>
    </row>
    <row r="5644" spans="3:3">
      <c r="C5644" s="3"/>
    </row>
    <row r="5645" spans="3:3">
      <c r="C5645" s="3"/>
    </row>
    <row r="5646" spans="3:3">
      <c r="C5646" s="3"/>
    </row>
    <row r="5647" spans="3:3">
      <c r="C5647" s="3"/>
    </row>
    <row r="5648" spans="3:3">
      <c r="C5648" s="3"/>
    </row>
    <row r="5649" spans="3:3">
      <c r="C5649" s="3"/>
    </row>
    <row r="5650" spans="3:3">
      <c r="C5650" s="3"/>
    </row>
    <row r="5651" spans="3:3">
      <c r="C5651" s="3"/>
    </row>
    <row r="5652" spans="3:3">
      <c r="C5652" s="3"/>
    </row>
    <row r="5653" spans="3:3">
      <c r="C5653" s="3"/>
    </row>
    <row r="5654" spans="3:3">
      <c r="C5654" s="3"/>
    </row>
    <row r="5655" spans="3:3">
      <c r="C5655" s="3"/>
    </row>
    <row r="5656" spans="3:3">
      <c r="C5656" s="3"/>
    </row>
    <row r="5657" spans="3:3">
      <c r="C5657" s="3"/>
    </row>
    <row r="5658" spans="3:3">
      <c r="C5658" s="3"/>
    </row>
    <row r="5659" spans="3:3">
      <c r="C5659" s="3"/>
    </row>
    <row r="5660" spans="3:3">
      <c r="C5660" s="3"/>
    </row>
    <row r="5661" spans="3:3">
      <c r="C5661" s="3"/>
    </row>
    <row r="5662" spans="3:3">
      <c r="C5662" s="3"/>
    </row>
    <row r="5663" spans="3:3">
      <c r="C5663" s="3"/>
    </row>
    <row r="5664" spans="3:3">
      <c r="C5664" s="3"/>
    </row>
    <row r="5665" spans="3:3">
      <c r="C5665" s="3"/>
    </row>
    <row r="5666" spans="3:3">
      <c r="C5666" s="3"/>
    </row>
    <row r="5667" spans="3:3">
      <c r="C5667" s="3"/>
    </row>
    <row r="5668" spans="3:3">
      <c r="C5668" s="3"/>
    </row>
    <row r="5669" spans="3:3">
      <c r="C5669" s="3"/>
    </row>
    <row r="5670" spans="3:3">
      <c r="C5670" s="3"/>
    </row>
    <row r="5671" spans="3:3">
      <c r="C5671" s="3"/>
    </row>
    <row r="5672" spans="3:3">
      <c r="C5672" s="3"/>
    </row>
    <row r="5673" spans="3:3">
      <c r="C5673" s="3"/>
    </row>
    <row r="5674" spans="3:3">
      <c r="C5674" s="3"/>
    </row>
    <row r="5675" spans="3:3">
      <c r="C5675" s="3"/>
    </row>
    <row r="5676" spans="3:3">
      <c r="C5676" s="3"/>
    </row>
    <row r="5677" spans="3:3">
      <c r="C5677" s="3"/>
    </row>
    <row r="5678" spans="3:3">
      <c r="C5678" s="3"/>
    </row>
    <row r="5679" spans="3:3">
      <c r="C5679" s="3"/>
    </row>
    <row r="5680" spans="3:3">
      <c r="C5680" s="3"/>
    </row>
    <row r="5681" spans="3:3">
      <c r="C5681" s="3"/>
    </row>
    <row r="5682" spans="3:3">
      <c r="C5682" s="3"/>
    </row>
    <row r="5683" spans="3:3">
      <c r="C5683" s="3"/>
    </row>
    <row r="5684" spans="3:3">
      <c r="C5684" s="3"/>
    </row>
    <row r="5685" spans="3:3">
      <c r="C5685" s="3"/>
    </row>
    <row r="5686" spans="3:3">
      <c r="C5686" s="3"/>
    </row>
    <row r="5687" spans="3:3">
      <c r="C5687" s="3"/>
    </row>
    <row r="5688" spans="3:3">
      <c r="C5688" s="3"/>
    </row>
    <row r="5689" spans="3:3">
      <c r="C5689" s="3"/>
    </row>
    <row r="5690" spans="3:3">
      <c r="C5690" s="3"/>
    </row>
    <row r="5691" spans="3:3">
      <c r="C5691" s="3"/>
    </row>
    <row r="5692" spans="3:3">
      <c r="C5692" s="3"/>
    </row>
    <row r="5693" spans="3:3">
      <c r="C5693" s="3"/>
    </row>
    <row r="5694" spans="3:3">
      <c r="C5694" s="3"/>
    </row>
    <row r="5695" spans="3:3">
      <c r="C5695" s="3"/>
    </row>
    <row r="5696" spans="3:3">
      <c r="C5696" s="3"/>
    </row>
    <row r="5697" spans="3:3">
      <c r="C5697" s="3"/>
    </row>
    <row r="5698" spans="3:3">
      <c r="C5698" s="3"/>
    </row>
    <row r="5699" spans="3:3">
      <c r="C5699" s="3"/>
    </row>
    <row r="5700" spans="3:3">
      <c r="C5700" s="3"/>
    </row>
    <row r="5701" spans="3:3">
      <c r="C5701" s="3"/>
    </row>
    <row r="5702" spans="3:3">
      <c r="C5702" s="3"/>
    </row>
    <row r="5703" spans="3:3">
      <c r="C5703" s="3"/>
    </row>
    <row r="5704" spans="3:3">
      <c r="C5704" s="3"/>
    </row>
    <row r="5705" spans="3:3">
      <c r="C5705" s="3"/>
    </row>
    <row r="5706" spans="3:3">
      <c r="C5706" s="3"/>
    </row>
    <row r="5707" spans="3:3">
      <c r="C5707" s="3"/>
    </row>
    <row r="5708" spans="3:3">
      <c r="C5708" s="3"/>
    </row>
    <row r="5709" spans="3:3">
      <c r="C5709" s="3"/>
    </row>
    <row r="5710" spans="3:3">
      <c r="C5710" s="3"/>
    </row>
    <row r="5711" spans="3:3">
      <c r="C5711" s="3"/>
    </row>
    <row r="5712" spans="3:3">
      <c r="C5712" s="3"/>
    </row>
    <row r="5713" spans="3:3">
      <c r="C5713" s="3"/>
    </row>
    <row r="5714" spans="3:3">
      <c r="C5714" s="3"/>
    </row>
    <row r="5715" spans="3:3">
      <c r="C5715" s="3"/>
    </row>
    <row r="5716" spans="3:3">
      <c r="C5716" s="3"/>
    </row>
    <row r="5717" spans="3:3">
      <c r="C5717" s="3"/>
    </row>
    <row r="5718" spans="3:3">
      <c r="C5718" s="3"/>
    </row>
    <row r="5719" spans="3:3">
      <c r="C5719" s="3"/>
    </row>
    <row r="5720" spans="3:3">
      <c r="C5720" s="3"/>
    </row>
    <row r="5721" spans="3:3">
      <c r="C5721" s="3"/>
    </row>
    <row r="5722" spans="3:3">
      <c r="C5722" s="3"/>
    </row>
    <row r="5723" spans="3:3">
      <c r="C5723" s="3"/>
    </row>
    <row r="5724" spans="3:3">
      <c r="C5724" s="3"/>
    </row>
    <row r="5725" spans="3:3">
      <c r="C5725" s="3"/>
    </row>
    <row r="5726" spans="3:3">
      <c r="C5726" s="3"/>
    </row>
    <row r="5727" spans="3:3">
      <c r="C5727" s="3"/>
    </row>
    <row r="5728" spans="3:3">
      <c r="C5728" s="3"/>
    </row>
    <row r="5729" spans="3:3">
      <c r="C5729" s="3"/>
    </row>
    <row r="5730" spans="3:3">
      <c r="C5730" s="3"/>
    </row>
    <row r="5731" spans="3:3">
      <c r="C5731" s="3"/>
    </row>
    <row r="5732" spans="3:3">
      <c r="C5732" s="3"/>
    </row>
    <row r="5733" spans="3:3">
      <c r="C5733" s="3"/>
    </row>
    <row r="5734" spans="3:3">
      <c r="C5734" s="3"/>
    </row>
    <row r="5735" spans="3:3">
      <c r="C5735" s="3"/>
    </row>
    <row r="5736" spans="3:3">
      <c r="C5736" s="3"/>
    </row>
    <row r="5737" spans="3:3">
      <c r="C5737" s="3"/>
    </row>
    <row r="5738" spans="3:3">
      <c r="C5738" s="3"/>
    </row>
    <row r="5739" spans="3:3">
      <c r="C5739" s="3"/>
    </row>
    <row r="5740" spans="3:3">
      <c r="C5740" s="3"/>
    </row>
    <row r="5741" spans="3:3">
      <c r="C5741" s="3"/>
    </row>
    <row r="5742" spans="3:3">
      <c r="C5742" s="3"/>
    </row>
    <row r="5743" spans="3:3">
      <c r="C5743" s="3"/>
    </row>
    <row r="5744" spans="3:3">
      <c r="C5744" s="3"/>
    </row>
    <row r="5745" spans="3:3">
      <c r="C5745" s="3"/>
    </row>
    <row r="5746" spans="3:3">
      <c r="C5746" s="3"/>
    </row>
    <row r="5747" spans="3:3">
      <c r="C5747" s="3"/>
    </row>
    <row r="5748" spans="3:3">
      <c r="C5748" s="3"/>
    </row>
    <row r="5749" spans="3:3">
      <c r="C5749" s="3"/>
    </row>
    <row r="5750" spans="3:3">
      <c r="C5750" s="3"/>
    </row>
    <row r="5751" spans="3:3">
      <c r="C5751" s="3"/>
    </row>
    <row r="5752" spans="3:3">
      <c r="C5752" s="3"/>
    </row>
    <row r="5753" spans="3:3">
      <c r="C5753" s="3"/>
    </row>
    <row r="5754" spans="3:3">
      <c r="C5754" s="3"/>
    </row>
    <row r="5755" spans="3:3">
      <c r="C5755" s="3"/>
    </row>
    <row r="5756" spans="3:3">
      <c r="C5756" s="3"/>
    </row>
    <row r="5757" spans="3:3">
      <c r="C5757" s="3"/>
    </row>
    <row r="5758" spans="3:3">
      <c r="C5758" s="3"/>
    </row>
    <row r="5759" spans="3:3">
      <c r="C5759" s="3"/>
    </row>
    <row r="5760" spans="3:3">
      <c r="C5760" s="3"/>
    </row>
    <row r="5761" spans="3:3">
      <c r="C5761" s="3"/>
    </row>
    <row r="5762" spans="3:3">
      <c r="C5762" s="3"/>
    </row>
    <row r="5763" spans="3:3">
      <c r="C5763" s="3"/>
    </row>
    <row r="5764" spans="3:3">
      <c r="C5764" s="3"/>
    </row>
    <row r="5765" spans="3:3">
      <c r="C5765" s="3"/>
    </row>
    <row r="5766" spans="3:3">
      <c r="C5766" s="3"/>
    </row>
    <row r="5767" spans="3:3">
      <c r="C5767" s="3"/>
    </row>
    <row r="5768" spans="3:3">
      <c r="C5768" s="3"/>
    </row>
    <row r="5769" spans="3:3">
      <c r="C5769" s="3"/>
    </row>
    <row r="5770" spans="3:3">
      <c r="C5770" s="3"/>
    </row>
    <row r="5771" spans="3:3">
      <c r="C5771" s="3"/>
    </row>
    <row r="5772" spans="3:3">
      <c r="C5772" s="3"/>
    </row>
    <row r="5773" spans="3:3">
      <c r="C5773" s="3"/>
    </row>
    <row r="5774" spans="3:3">
      <c r="C5774" s="3"/>
    </row>
    <row r="5775" spans="3:3">
      <c r="C5775" s="3"/>
    </row>
    <row r="5776" spans="3:3">
      <c r="C5776" s="3"/>
    </row>
    <row r="5777" spans="3:3">
      <c r="C5777" s="3"/>
    </row>
    <row r="5778" spans="3:3">
      <c r="C5778" s="3"/>
    </row>
    <row r="5779" spans="3:3">
      <c r="C5779" s="3"/>
    </row>
    <row r="5780" spans="3:3">
      <c r="C5780" s="3"/>
    </row>
    <row r="5781" spans="3:3">
      <c r="C5781" s="3"/>
    </row>
    <row r="5782" spans="3:3">
      <c r="C5782" s="3"/>
    </row>
    <row r="5783" spans="3:3">
      <c r="C5783" s="3"/>
    </row>
    <row r="5784" spans="3:3">
      <c r="C5784" s="3"/>
    </row>
    <row r="5785" spans="3:3">
      <c r="C5785" s="3"/>
    </row>
    <row r="5786" spans="3:3">
      <c r="C5786" s="3"/>
    </row>
    <row r="5787" spans="3:3">
      <c r="C5787" s="3"/>
    </row>
    <row r="5788" spans="3:3">
      <c r="C5788" s="3"/>
    </row>
    <row r="5789" spans="3:3">
      <c r="C5789" s="3"/>
    </row>
    <row r="5790" spans="3:3">
      <c r="C5790" s="3"/>
    </row>
    <row r="5791" spans="3:3">
      <c r="C5791" s="3"/>
    </row>
    <row r="5792" spans="3:3">
      <c r="C5792" s="3"/>
    </row>
    <row r="5793" spans="3:3">
      <c r="C5793" s="3"/>
    </row>
    <row r="5794" spans="3:3">
      <c r="C5794" s="3"/>
    </row>
    <row r="5795" spans="3:3">
      <c r="C5795" s="3"/>
    </row>
    <row r="5796" spans="3:3">
      <c r="C5796" s="3"/>
    </row>
    <row r="5797" spans="3:3">
      <c r="C5797" s="3"/>
    </row>
    <row r="5798" spans="3:3">
      <c r="C5798" s="3"/>
    </row>
    <row r="5799" spans="3:3">
      <c r="C5799" s="3"/>
    </row>
    <row r="5800" spans="3:3">
      <c r="C5800" s="3"/>
    </row>
    <row r="5801" spans="3:3">
      <c r="C5801" s="3"/>
    </row>
    <row r="5802" spans="3:3">
      <c r="C5802" s="3"/>
    </row>
    <row r="5803" spans="3:3">
      <c r="C5803" s="3"/>
    </row>
    <row r="5804" spans="3:3">
      <c r="C5804" s="3"/>
    </row>
    <row r="5805" spans="3:3">
      <c r="C5805" s="3"/>
    </row>
    <row r="5806" spans="3:3">
      <c r="C5806" s="3"/>
    </row>
    <row r="5807" spans="3:3">
      <c r="C5807" s="3"/>
    </row>
    <row r="5808" spans="3:3">
      <c r="C5808" s="3"/>
    </row>
    <row r="5809" spans="3:3">
      <c r="C5809" s="3"/>
    </row>
    <row r="5810" spans="3:3">
      <c r="C5810" s="3"/>
    </row>
    <row r="5811" spans="3:3">
      <c r="C5811" s="3"/>
    </row>
    <row r="5812" spans="3:3">
      <c r="C5812" s="3"/>
    </row>
    <row r="5813" spans="3:3">
      <c r="C5813" s="3"/>
    </row>
    <row r="5814" spans="3:3">
      <c r="C5814" s="3"/>
    </row>
    <row r="5815" spans="3:3">
      <c r="C5815" s="3"/>
    </row>
    <row r="5816" spans="3:3">
      <c r="C5816" s="3"/>
    </row>
    <row r="5817" spans="3:3">
      <c r="C5817" s="3"/>
    </row>
    <row r="5818" spans="3:3">
      <c r="C5818" s="3"/>
    </row>
    <row r="5819" spans="3:3">
      <c r="C5819" s="3"/>
    </row>
    <row r="5820" spans="3:3">
      <c r="C5820" s="3"/>
    </row>
    <row r="5821" spans="3:3">
      <c r="C5821" s="3"/>
    </row>
    <row r="5822" spans="3:3">
      <c r="C5822" s="3"/>
    </row>
    <row r="5823" spans="3:3">
      <c r="C5823" s="3"/>
    </row>
    <row r="5824" spans="3:3">
      <c r="C5824" s="3"/>
    </row>
    <row r="5825" spans="3:3">
      <c r="C5825" s="3"/>
    </row>
    <row r="5826" spans="3:3">
      <c r="C5826" s="3"/>
    </row>
    <row r="5827" spans="3:3">
      <c r="C5827" s="3"/>
    </row>
    <row r="5828" spans="3:3">
      <c r="C5828" s="3"/>
    </row>
    <row r="5829" spans="3:3">
      <c r="C5829" s="3"/>
    </row>
    <row r="5830" spans="3:3">
      <c r="C5830" s="3"/>
    </row>
    <row r="5831" spans="3:3">
      <c r="C5831" s="3"/>
    </row>
    <row r="5832" spans="3:3">
      <c r="C5832" s="3"/>
    </row>
    <row r="5833" spans="3:3">
      <c r="C5833" s="3"/>
    </row>
    <row r="5834" spans="3:3">
      <c r="C5834" s="3"/>
    </row>
    <row r="5835" spans="3:3">
      <c r="C5835" s="3"/>
    </row>
    <row r="5836" spans="3:3">
      <c r="C5836" s="3"/>
    </row>
    <row r="5837" spans="3:3">
      <c r="C5837" s="3"/>
    </row>
    <row r="5838" spans="3:3">
      <c r="C5838" s="3"/>
    </row>
    <row r="5839" spans="3:3">
      <c r="C5839" s="3"/>
    </row>
    <row r="5840" spans="3:3">
      <c r="C5840" s="3"/>
    </row>
    <row r="5841" spans="3:3">
      <c r="C5841" s="3"/>
    </row>
    <row r="5842" spans="3:3">
      <c r="C5842" s="3"/>
    </row>
    <row r="5843" spans="3:3">
      <c r="C5843" s="3"/>
    </row>
    <row r="5844" spans="3:3">
      <c r="C5844" s="3"/>
    </row>
    <row r="5845" spans="3:3">
      <c r="C5845" s="3"/>
    </row>
    <row r="5846" spans="3:3">
      <c r="C5846" s="3"/>
    </row>
    <row r="5847" spans="3:3">
      <c r="C5847" s="3"/>
    </row>
    <row r="5848" spans="3:3">
      <c r="C5848" s="3"/>
    </row>
    <row r="5849" spans="3:3">
      <c r="C5849" s="3"/>
    </row>
    <row r="5850" spans="3:3">
      <c r="C5850" s="3"/>
    </row>
    <row r="5851" spans="3:3">
      <c r="C5851" s="3"/>
    </row>
    <row r="5852" spans="3:3">
      <c r="C5852" s="3"/>
    </row>
    <row r="5853" spans="3:3">
      <c r="C5853" s="3"/>
    </row>
    <row r="5854" spans="3:3">
      <c r="C5854" s="3"/>
    </row>
    <row r="5855" spans="3:3">
      <c r="C5855" s="3"/>
    </row>
    <row r="5856" spans="3:3">
      <c r="C5856" s="3"/>
    </row>
    <row r="5857" spans="3:3">
      <c r="C5857" s="3"/>
    </row>
    <row r="5858" spans="3:3">
      <c r="C5858" s="3"/>
    </row>
    <row r="5859" spans="3:3">
      <c r="C5859" s="3"/>
    </row>
    <row r="5860" spans="3:3">
      <c r="C5860" s="3"/>
    </row>
    <row r="5861" spans="3:3">
      <c r="C5861" s="3"/>
    </row>
    <row r="5862" spans="3:3">
      <c r="C5862" s="3"/>
    </row>
    <row r="5863" spans="3:3">
      <c r="C5863" s="3"/>
    </row>
    <row r="5864" spans="3:3">
      <c r="C5864" s="3"/>
    </row>
    <row r="5865" spans="3:3">
      <c r="C5865" s="3"/>
    </row>
    <row r="5866" spans="3:3">
      <c r="C5866" s="3"/>
    </row>
    <row r="5867" spans="3:3">
      <c r="C5867" s="3"/>
    </row>
    <row r="5868" spans="3:3">
      <c r="C5868" s="3"/>
    </row>
    <row r="5869" spans="3:3">
      <c r="C5869" s="3"/>
    </row>
    <row r="5870" spans="3:3">
      <c r="C5870" s="3"/>
    </row>
    <row r="5871" spans="3:3">
      <c r="C5871" s="3"/>
    </row>
    <row r="5872" spans="3:3">
      <c r="C5872" s="3"/>
    </row>
    <row r="5873" spans="3:3">
      <c r="C5873" s="3"/>
    </row>
    <row r="5874" spans="3:3">
      <c r="C5874" s="3"/>
    </row>
    <row r="5875" spans="3:3">
      <c r="C5875" s="3"/>
    </row>
    <row r="5876" spans="3:3">
      <c r="C5876" s="3"/>
    </row>
    <row r="5877" spans="3:3">
      <c r="C5877" s="3"/>
    </row>
    <row r="5878" spans="3:3">
      <c r="C5878" s="3"/>
    </row>
    <row r="5879" spans="3:3">
      <c r="C5879" s="3"/>
    </row>
    <row r="5880" spans="3:3">
      <c r="C5880" s="3"/>
    </row>
    <row r="5881" spans="3:3">
      <c r="C5881" s="3"/>
    </row>
    <row r="5882" spans="3:3">
      <c r="C5882" s="3"/>
    </row>
    <row r="5883" spans="3:3">
      <c r="C5883" s="3"/>
    </row>
    <row r="5884" spans="3:3">
      <c r="C5884" s="3"/>
    </row>
    <row r="5885" spans="3:3">
      <c r="C5885" s="3"/>
    </row>
    <row r="5886" spans="3:3">
      <c r="C5886" s="3"/>
    </row>
    <row r="5887" spans="3:3">
      <c r="C5887" s="3"/>
    </row>
    <row r="5888" spans="3:3">
      <c r="C5888" s="3"/>
    </row>
    <row r="5889" spans="3:3">
      <c r="C5889" s="3"/>
    </row>
    <row r="5890" spans="3:3">
      <c r="C5890" s="3"/>
    </row>
    <row r="5891" spans="3:3">
      <c r="C5891" s="3"/>
    </row>
    <row r="5892" spans="3:3">
      <c r="C5892" s="3"/>
    </row>
    <row r="5893" spans="3:3">
      <c r="C5893" s="3"/>
    </row>
    <row r="5894" spans="3:3">
      <c r="C5894" s="3"/>
    </row>
    <row r="5895" spans="3:3">
      <c r="C5895" s="3"/>
    </row>
    <row r="5896" spans="3:3">
      <c r="C5896" s="3"/>
    </row>
    <row r="5897" spans="3:3">
      <c r="C5897" s="3"/>
    </row>
    <row r="5898" spans="3:3">
      <c r="C5898" s="3"/>
    </row>
    <row r="5899" spans="3:3">
      <c r="C5899" s="3"/>
    </row>
    <row r="5900" spans="3:3">
      <c r="C5900" s="3"/>
    </row>
    <row r="5901" spans="3:3">
      <c r="C5901" s="3"/>
    </row>
    <row r="5902" spans="3:3">
      <c r="C5902" s="3"/>
    </row>
    <row r="5903" spans="3:3">
      <c r="C5903" s="3"/>
    </row>
    <row r="5904" spans="3:3">
      <c r="C5904" s="3"/>
    </row>
    <row r="5905" spans="3:3">
      <c r="C5905" s="3"/>
    </row>
    <row r="5906" spans="3:3">
      <c r="C5906" s="3"/>
    </row>
    <row r="5907" spans="3:3">
      <c r="C5907" s="3"/>
    </row>
    <row r="5908" spans="3:3">
      <c r="C5908" s="3"/>
    </row>
    <row r="5909" spans="3:3">
      <c r="C5909" s="3"/>
    </row>
    <row r="5910" spans="3:3">
      <c r="C5910" s="3"/>
    </row>
    <row r="5911" spans="3:3">
      <c r="C5911" s="3"/>
    </row>
    <row r="5912" spans="3:3">
      <c r="C5912" s="3"/>
    </row>
    <row r="5913" spans="3:3">
      <c r="C5913" s="3"/>
    </row>
    <row r="5914" spans="3:3">
      <c r="C5914" s="3"/>
    </row>
    <row r="5915" spans="3:3">
      <c r="C5915" s="3"/>
    </row>
    <row r="5916" spans="3:3">
      <c r="C5916" s="3"/>
    </row>
    <row r="5917" spans="3:3">
      <c r="C5917" s="3"/>
    </row>
    <row r="5918" spans="3:3">
      <c r="C5918" s="3"/>
    </row>
    <row r="5919" spans="3:3">
      <c r="C5919" s="3"/>
    </row>
    <row r="5920" spans="3:3">
      <c r="C5920" s="3"/>
    </row>
    <row r="5921" spans="3:3">
      <c r="C5921" s="3"/>
    </row>
    <row r="5922" spans="3:3">
      <c r="C5922" s="3"/>
    </row>
    <row r="5923" spans="3:3">
      <c r="C5923" s="3"/>
    </row>
    <row r="5924" spans="3:3">
      <c r="C5924" s="3"/>
    </row>
    <row r="5925" spans="3:3">
      <c r="C5925" s="3"/>
    </row>
    <row r="5926" spans="3:3">
      <c r="C5926" s="3"/>
    </row>
    <row r="5927" spans="3:3">
      <c r="C5927" s="3"/>
    </row>
    <row r="5928" spans="3:3">
      <c r="C5928" s="3"/>
    </row>
    <row r="5929" spans="3:3">
      <c r="C5929" s="3"/>
    </row>
    <row r="5930" spans="3:3">
      <c r="C5930" s="3"/>
    </row>
    <row r="5931" spans="3:3">
      <c r="C5931" s="3"/>
    </row>
    <row r="5932" spans="3:3">
      <c r="C5932" s="3"/>
    </row>
    <row r="5933" spans="3:3">
      <c r="C5933" s="3"/>
    </row>
    <row r="5934" spans="3:3">
      <c r="C5934" s="3"/>
    </row>
    <row r="5935" spans="3:3">
      <c r="C5935" s="3"/>
    </row>
    <row r="5936" spans="3:3">
      <c r="C5936" s="3"/>
    </row>
    <row r="5937" spans="3:3">
      <c r="C5937" s="3"/>
    </row>
    <row r="5938" spans="3:3">
      <c r="C5938" s="3"/>
    </row>
    <row r="5939" spans="3:3">
      <c r="C5939" s="3"/>
    </row>
    <row r="5940" spans="3:3">
      <c r="C5940" s="3"/>
    </row>
    <row r="5941" spans="3:3">
      <c r="C5941" s="3"/>
    </row>
    <row r="5942" spans="3:3">
      <c r="C5942" s="3"/>
    </row>
    <row r="5943" spans="3:3">
      <c r="C5943" s="3"/>
    </row>
    <row r="5944" spans="3:3">
      <c r="C5944" s="3"/>
    </row>
    <row r="5945" spans="3:3">
      <c r="C5945" s="3"/>
    </row>
    <row r="5946" spans="3:3">
      <c r="C5946" s="3"/>
    </row>
    <row r="5947" spans="3:3">
      <c r="C5947" s="3"/>
    </row>
    <row r="5948" spans="3:3">
      <c r="C5948" s="3"/>
    </row>
    <row r="5949" spans="3:3">
      <c r="C5949" s="3"/>
    </row>
    <row r="5950" spans="3:3">
      <c r="C5950" s="3"/>
    </row>
    <row r="5951" spans="3:3">
      <c r="C5951" s="3"/>
    </row>
    <row r="5952" spans="3:3">
      <c r="C5952" s="3"/>
    </row>
    <row r="5953" spans="3:3">
      <c r="C5953" s="3"/>
    </row>
    <row r="5954" spans="3:3">
      <c r="C5954" s="3"/>
    </row>
    <row r="5955" spans="3:3">
      <c r="C5955" s="3"/>
    </row>
    <row r="5956" spans="3:3">
      <c r="C5956" s="3"/>
    </row>
    <row r="5957" spans="3:3">
      <c r="C5957" s="3"/>
    </row>
    <row r="5958" spans="3:3">
      <c r="C5958" s="3"/>
    </row>
    <row r="5959" spans="3:3">
      <c r="C5959" s="3"/>
    </row>
    <row r="5960" spans="3:3">
      <c r="C5960" s="3"/>
    </row>
    <row r="5961" spans="3:3">
      <c r="C5961" s="3"/>
    </row>
    <row r="5962" spans="3:3">
      <c r="C5962" s="3"/>
    </row>
    <row r="5963" spans="3:3">
      <c r="C5963" s="3"/>
    </row>
    <row r="5964" spans="3:3">
      <c r="C5964" s="3"/>
    </row>
    <row r="5965" spans="3:3">
      <c r="C5965" s="3"/>
    </row>
    <row r="5966" spans="3:3">
      <c r="C5966" s="3"/>
    </row>
    <row r="5967" spans="3:3">
      <c r="C5967" s="3"/>
    </row>
    <row r="5968" spans="3:3">
      <c r="C5968" s="3"/>
    </row>
    <row r="5969" spans="3:3">
      <c r="C5969" s="3"/>
    </row>
    <row r="5970" spans="3:3">
      <c r="C5970" s="3"/>
    </row>
    <row r="5971" spans="3:3">
      <c r="C5971" s="3"/>
    </row>
    <row r="5972" spans="3:3">
      <c r="C5972" s="3"/>
    </row>
    <row r="5973" spans="3:3">
      <c r="C5973" s="3"/>
    </row>
    <row r="5974" spans="3:3">
      <c r="C5974" s="3"/>
    </row>
    <row r="5975" spans="3:3">
      <c r="C5975" s="3"/>
    </row>
    <row r="5976" spans="3:3">
      <c r="C5976" s="3"/>
    </row>
    <row r="5977" spans="3:3">
      <c r="C5977" s="3"/>
    </row>
    <row r="5978" spans="3:3">
      <c r="C5978" s="3"/>
    </row>
    <row r="5979" spans="3:3">
      <c r="C5979" s="3"/>
    </row>
    <row r="5980" spans="3:3">
      <c r="C5980" s="3"/>
    </row>
    <row r="5981" spans="3:3">
      <c r="C5981" s="3"/>
    </row>
    <row r="5982" spans="3:3">
      <c r="C5982" s="3"/>
    </row>
    <row r="5983" spans="3:3">
      <c r="C5983" s="3"/>
    </row>
    <row r="5984" spans="3:3">
      <c r="C5984" s="3"/>
    </row>
    <row r="5985" spans="3:3">
      <c r="C5985" s="3"/>
    </row>
    <row r="5986" spans="3:3">
      <c r="C5986" s="3"/>
    </row>
    <row r="5987" spans="3:3">
      <c r="C5987" s="3"/>
    </row>
    <row r="5988" spans="3:3">
      <c r="C5988" s="3"/>
    </row>
    <row r="5989" spans="3:3">
      <c r="C5989" s="3"/>
    </row>
    <row r="5990" spans="3:3">
      <c r="C5990" s="3"/>
    </row>
    <row r="5991" spans="3:3">
      <c r="C5991" s="3"/>
    </row>
    <row r="5992" spans="3:3">
      <c r="C5992" s="3"/>
    </row>
    <row r="5993" spans="3:3">
      <c r="C5993" s="3"/>
    </row>
    <row r="5994" spans="3:3">
      <c r="C5994" s="3"/>
    </row>
    <row r="5995" spans="3:3">
      <c r="C5995" s="3"/>
    </row>
    <row r="5996" spans="3:3">
      <c r="C5996" s="3"/>
    </row>
    <row r="5997" spans="3:3">
      <c r="C5997" s="3"/>
    </row>
    <row r="5998" spans="3:3">
      <c r="C5998" s="3"/>
    </row>
    <row r="5999" spans="3:3">
      <c r="C5999" s="3"/>
    </row>
    <row r="6000" spans="3:3">
      <c r="C6000" s="3"/>
    </row>
    <row r="6001" spans="3:3">
      <c r="C6001" s="3"/>
    </row>
    <row r="6002" spans="3:3">
      <c r="C6002" s="3"/>
    </row>
    <row r="6003" spans="3:3">
      <c r="C6003" s="3"/>
    </row>
    <row r="6004" spans="3:3">
      <c r="C6004" s="3"/>
    </row>
    <row r="6005" spans="3:3">
      <c r="C6005" s="3"/>
    </row>
    <row r="6006" spans="3:3">
      <c r="C6006" s="3"/>
    </row>
    <row r="6007" spans="3:3">
      <c r="C6007" s="3"/>
    </row>
    <row r="6008" spans="3:3">
      <c r="C6008" s="3"/>
    </row>
    <row r="6009" spans="3:3">
      <c r="C6009" s="3"/>
    </row>
    <row r="6010" spans="3:3">
      <c r="C6010" s="3"/>
    </row>
    <row r="6011" spans="3:3">
      <c r="C6011" s="3"/>
    </row>
    <row r="6012" spans="3:3">
      <c r="C6012" s="3"/>
    </row>
    <row r="6013" spans="3:3">
      <c r="C6013" s="3"/>
    </row>
    <row r="6014" spans="3:3">
      <c r="C6014" s="3"/>
    </row>
    <row r="6015" spans="3:3">
      <c r="C6015" s="3"/>
    </row>
    <row r="6016" spans="3:3">
      <c r="C6016" s="3"/>
    </row>
    <row r="6017" spans="3:3">
      <c r="C6017" s="3"/>
    </row>
    <row r="6018" spans="3:3">
      <c r="C6018" s="3"/>
    </row>
    <row r="6019" spans="3:3">
      <c r="C6019" s="3"/>
    </row>
    <row r="6020" spans="3:3">
      <c r="C6020" s="3"/>
    </row>
    <row r="6021" spans="3:3">
      <c r="C6021" s="3"/>
    </row>
    <row r="6022" spans="3:3">
      <c r="C6022" s="3"/>
    </row>
    <row r="6023" spans="3:3">
      <c r="C6023" s="3"/>
    </row>
    <row r="6024" spans="3:3">
      <c r="C6024" s="3"/>
    </row>
    <row r="6025" spans="3:3">
      <c r="C6025" s="3"/>
    </row>
    <row r="6026" spans="3:3">
      <c r="C6026" s="3"/>
    </row>
    <row r="6027" spans="3:3">
      <c r="C6027" s="3"/>
    </row>
    <row r="6028" spans="3:3">
      <c r="C6028" s="3"/>
    </row>
    <row r="6029" spans="3:3">
      <c r="C6029" s="3"/>
    </row>
    <row r="6030" spans="3:3">
      <c r="C6030" s="3"/>
    </row>
    <row r="6031" spans="3:3">
      <c r="C6031" s="3"/>
    </row>
    <row r="6032" spans="3:3">
      <c r="C6032" s="3"/>
    </row>
    <row r="6033" spans="3:3">
      <c r="C6033" s="3"/>
    </row>
    <row r="6034" spans="3:3">
      <c r="C6034" s="3"/>
    </row>
    <row r="6035" spans="3:3">
      <c r="C6035" s="3"/>
    </row>
    <row r="6036" spans="3:3">
      <c r="C6036" s="3"/>
    </row>
    <row r="6037" spans="3:3">
      <c r="C6037" s="3"/>
    </row>
    <row r="6038" spans="3:3">
      <c r="C6038" s="3"/>
    </row>
    <row r="6039" spans="3:3">
      <c r="C6039" s="3"/>
    </row>
    <row r="6040" spans="3:3">
      <c r="C6040" s="3"/>
    </row>
    <row r="6041" spans="3:3">
      <c r="C6041" s="3"/>
    </row>
    <row r="6042" spans="3:3">
      <c r="C6042" s="3"/>
    </row>
    <row r="6043" spans="3:3">
      <c r="C6043" s="3"/>
    </row>
    <row r="6044" spans="3:3">
      <c r="C6044" s="3"/>
    </row>
    <row r="6045" spans="3:3">
      <c r="C6045" s="3"/>
    </row>
    <row r="6046" spans="3:3">
      <c r="C6046" s="3"/>
    </row>
    <row r="6047" spans="3:3">
      <c r="C6047" s="3"/>
    </row>
    <row r="6048" spans="3:3">
      <c r="C6048" s="3"/>
    </row>
    <row r="6049" spans="3:3">
      <c r="C6049" s="3"/>
    </row>
    <row r="6050" spans="3:3">
      <c r="C6050" s="3"/>
    </row>
    <row r="6051" spans="3:3">
      <c r="C6051" s="3"/>
    </row>
    <row r="6052" spans="3:3">
      <c r="C6052" s="3"/>
    </row>
    <row r="6053" spans="3:3">
      <c r="C6053" s="3"/>
    </row>
    <row r="6054" spans="3:3">
      <c r="C6054" s="3"/>
    </row>
    <row r="6055" spans="3:3">
      <c r="C6055" s="3"/>
    </row>
    <row r="6056" spans="3:3">
      <c r="C6056" s="3"/>
    </row>
    <row r="6057" spans="3:3">
      <c r="C6057" s="3"/>
    </row>
    <row r="6058" spans="3:3">
      <c r="C6058" s="3"/>
    </row>
    <row r="6059" spans="3:3">
      <c r="C6059" s="3"/>
    </row>
    <row r="6060" spans="3:3">
      <c r="C6060" s="3"/>
    </row>
    <row r="6061" spans="3:3">
      <c r="C6061" s="3"/>
    </row>
    <row r="6062" spans="3:3">
      <c r="C6062" s="3"/>
    </row>
    <row r="6063" spans="3:3">
      <c r="C6063" s="3"/>
    </row>
    <row r="6064" spans="3:3">
      <c r="C6064" s="3"/>
    </row>
    <row r="6065" spans="3:3">
      <c r="C6065" s="3"/>
    </row>
    <row r="6066" spans="3:3">
      <c r="C6066" s="3"/>
    </row>
    <row r="6067" spans="3:3">
      <c r="C6067" s="3"/>
    </row>
    <row r="6068" spans="3:3">
      <c r="C6068" s="3"/>
    </row>
    <row r="6069" spans="3:3">
      <c r="C6069" s="3"/>
    </row>
    <row r="6070" spans="3:3">
      <c r="C6070" s="3"/>
    </row>
    <row r="6071" spans="3:3">
      <c r="C6071" s="3"/>
    </row>
    <row r="6072" spans="3:3">
      <c r="C6072" s="3"/>
    </row>
    <row r="6073" spans="3:3">
      <c r="C6073" s="3"/>
    </row>
    <row r="6074" spans="3:3">
      <c r="C6074" s="3"/>
    </row>
    <row r="6075" spans="3:3">
      <c r="C6075" s="3"/>
    </row>
    <row r="6076" spans="3:3">
      <c r="C6076" s="3"/>
    </row>
    <row r="6077" spans="3:3">
      <c r="C6077" s="3"/>
    </row>
    <row r="6078" spans="3:3">
      <c r="C6078" s="3"/>
    </row>
    <row r="6079" spans="3:3">
      <c r="C6079" s="3"/>
    </row>
    <row r="6080" spans="3:3">
      <c r="C6080" s="3"/>
    </row>
    <row r="6081" spans="3:3">
      <c r="C6081" s="3"/>
    </row>
    <row r="6082" spans="3:3">
      <c r="C6082" s="3"/>
    </row>
    <row r="6083" spans="3:3">
      <c r="C6083" s="3"/>
    </row>
    <row r="6084" spans="3:3">
      <c r="C6084" s="3"/>
    </row>
    <row r="6085" spans="3:3">
      <c r="C6085" s="3"/>
    </row>
    <row r="6086" spans="3:3">
      <c r="C6086" s="3"/>
    </row>
    <row r="6087" spans="3:3">
      <c r="C6087" s="3"/>
    </row>
    <row r="6088" spans="3:3">
      <c r="C6088" s="3"/>
    </row>
    <row r="6089" spans="3:3">
      <c r="C6089" s="3"/>
    </row>
    <row r="6090" spans="3:3">
      <c r="C6090" s="3"/>
    </row>
    <row r="6091" spans="3:3">
      <c r="C6091" s="3"/>
    </row>
    <row r="6092" spans="3:3">
      <c r="C6092" s="3"/>
    </row>
    <row r="6093" spans="3:3">
      <c r="C6093" s="3"/>
    </row>
    <row r="6094" spans="3:3">
      <c r="C6094" s="3"/>
    </row>
    <row r="6095" spans="3:3">
      <c r="C6095" s="3"/>
    </row>
    <row r="6096" spans="3:3">
      <c r="C6096" s="3"/>
    </row>
    <row r="6097" spans="3:3">
      <c r="C6097" s="3"/>
    </row>
    <row r="6098" spans="3:3">
      <c r="C6098" s="3"/>
    </row>
    <row r="6099" spans="3:3">
      <c r="C6099" s="3"/>
    </row>
    <row r="6100" spans="3:3">
      <c r="C6100" s="3"/>
    </row>
    <row r="6101" spans="3:3">
      <c r="C6101" s="3"/>
    </row>
    <row r="6102" spans="3:3">
      <c r="C6102" s="3"/>
    </row>
    <row r="6103" spans="3:3">
      <c r="C6103" s="3"/>
    </row>
    <row r="6104" spans="3:3">
      <c r="C6104" s="3"/>
    </row>
    <row r="6105" spans="3:3">
      <c r="C6105" s="3"/>
    </row>
    <row r="6106" spans="3:3">
      <c r="C6106" s="3"/>
    </row>
    <row r="6107" spans="3:3">
      <c r="C6107" s="3"/>
    </row>
    <row r="6108" spans="3:3">
      <c r="C6108" s="3"/>
    </row>
    <row r="6109" spans="3:3">
      <c r="C6109" s="3"/>
    </row>
    <row r="6110" spans="3:3">
      <c r="C6110" s="3"/>
    </row>
    <row r="6111" spans="3:3">
      <c r="C6111" s="3"/>
    </row>
    <row r="6112" spans="3:3">
      <c r="C6112" s="3"/>
    </row>
    <row r="6113" spans="3:3">
      <c r="C6113" s="3"/>
    </row>
    <row r="6114" spans="3:3">
      <c r="C6114" s="3"/>
    </row>
    <row r="6115" spans="3:3">
      <c r="C6115" s="3"/>
    </row>
    <row r="6116" spans="3:3">
      <c r="C6116" s="3"/>
    </row>
    <row r="6117" spans="3:3">
      <c r="C6117" s="3"/>
    </row>
    <row r="6118" spans="3:3">
      <c r="C6118" s="3"/>
    </row>
    <row r="6119" spans="3:3">
      <c r="C6119" s="3"/>
    </row>
    <row r="6120" spans="3:3">
      <c r="C6120" s="3"/>
    </row>
    <row r="6121" spans="3:3">
      <c r="C6121" s="3"/>
    </row>
    <row r="6122" spans="3:3">
      <c r="C6122" s="3"/>
    </row>
    <row r="6123" spans="3:3">
      <c r="C6123" s="3"/>
    </row>
    <row r="6124" spans="3:3">
      <c r="C6124" s="3"/>
    </row>
    <row r="6125" spans="3:3">
      <c r="C6125" s="3"/>
    </row>
    <row r="6126" spans="3:3">
      <c r="C6126" s="3"/>
    </row>
    <row r="6127" spans="3:3">
      <c r="C6127" s="3"/>
    </row>
    <row r="6128" spans="3:3">
      <c r="C6128" s="3"/>
    </row>
    <row r="6129" spans="3:3">
      <c r="C6129" s="3"/>
    </row>
    <row r="6130" spans="3:3">
      <c r="C6130" s="3"/>
    </row>
    <row r="6131" spans="3:3">
      <c r="C6131" s="3"/>
    </row>
    <row r="6132" spans="3:3">
      <c r="C6132" s="3"/>
    </row>
    <row r="6133" spans="3:3">
      <c r="C6133" s="3"/>
    </row>
    <row r="6134" spans="3:3">
      <c r="C6134" s="3"/>
    </row>
    <row r="6135" spans="3:3">
      <c r="C6135" s="3"/>
    </row>
    <row r="6136" spans="3:3">
      <c r="C6136" s="3"/>
    </row>
    <row r="6137" spans="3:3">
      <c r="C6137" s="3"/>
    </row>
    <row r="6138" spans="3:3">
      <c r="C6138" s="3"/>
    </row>
    <row r="6139" spans="3:3">
      <c r="C6139" s="3"/>
    </row>
    <row r="6140" spans="3:3">
      <c r="C6140" s="3"/>
    </row>
    <row r="6141" spans="3:3">
      <c r="C6141" s="3"/>
    </row>
    <row r="6142" spans="3:3">
      <c r="C6142" s="3"/>
    </row>
    <row r="6143" spans="3:3">
      <c r="C6143" s="3"/>
    </row>
    <row r="6144" spans="3:3">
      <c r="C6144" s="3"/>
    </row>
    <row r="6145" spans="3:3">
      <c r="C6145" s="3"/>
    </row>
    <row r="6146" spans="3:3">
      <c r="C6146" s="3"/>
    </row>
    <row r="6147" spans="3:3">
      <c r="C6147" s="3"/>
    </row>
    <row r="6148" spans="3:3">
      <c r="C6148" s="3"/>
    </row>
    <row r="6149" spans="3:3">
      <c r="C6149" s="3"/>
    </row>
    <row r="6150" spans="3:3">
      <c r="C6150" s="3"/>
    </row>
    <row r="6151" spans="3:3">
      <c r="C6151" s="3"/>
    </row>
    <row r="6152" spans="3:3">
      <c r="C6152" s="3"/>
    </row>
    <row r="6153" spans="3:3">
      <c r="C6153" s="3"/>
    </row>
    <row r="6154" spans="3:3">
      <c r="C6154" s="3"/>
    </row>
    <row r="6155" spans="3:3">
      <c r="C6155" s="3"/>
    </row>
    <row r="6156" spans="3:3">
      <c r="C6156" s="3"/>
    </row>
    <row r="6157" spans="3:3">
      <c r="C6157" s="3"/>
    </row>
    <row r="6158" spans="3:3">
      <c r="C6158" s="3"/>
    </row>
    <row r="6159" spans="3:3">
      <c r="C6159" s="3"/>
    </row>
    <row r="6160" spans="3:3">
      <c r="C6160" s="3"/>
    </row>
    <row r="6161" spans="3:3">
      <c r="C6161" s="3"/>
    </row>
    <row r="6162" spans="3:3">
      <c r="C6162" s="3"/>
    </row>
    <row r="6163" spans="3:3">
      <c r="C6163" s="3"/>
    </row>
    <row r="6164" spans="3:3">
      <c r="C6164" s="3"/>
    </row>
    <row r="6165" spans="3:3">
      <c r="C6165" s="3"/>
    </row>
    <row r="6166" spans="3:3">
      <c r="C6166" s="3"/>
    </row>
    <row r="6167" spans="3:3">
      <c r="C6167" s="3"/>
    </row>
    <row r="6168" spans="3:3">
      <c r="C6168" s="3"/>
    </row>
    <row r="6169" spans="3:3">
      <c r="C6169" s="3"/>
    </row>
    <row r="6170" spans="3:3">
      <c r="C6170" s="3"/>
    </row>
    <row r="6171" spans="3:3">
      <c r="C6171" s="3"/>
    </row>
    <row r="6172" spans="3:3">
      <c r="C6172" s="3"/>
    </row>
    <row r="6173" spans="3:3">
      <c r="C6173" s="3"/>
    </row>
    <row r="6174" spans="3:3">
      <c r="C6174" s="3"/>
    </row>
    <row r="6175" spans="3:3">
      <c r="C6175" s="3"/>
    </row>
    <row r="6176" spans="3:3">
      <c r="C6176" s="3"/>
    </row>
    <row r="6177" spans="3:3">
      <c r="C6177" s="3"/>
    </row>
    <row r="6178" spans="3:3">
      <c r="C6178" s="3"/>
    </row>
    <row r="6179" spans="3:3">
      <c r="C6179" s="3"/>
    </row>
    <row r="6180" spans="3:3">
      <c r="C6180" s="3"/>
    </row>
    <row r="6181" spans="3:3">
      <c r="C6181" s="3"/>
    </row>
    <row r="6182" spans="3:3">
      <c r="C6182" s="3"/>
    </row>
    <row r="6183" spans="3:3">
      <c r="C6183" s="3"/>
    </row>
    <row r="6184" spans="3:3">
      <c r="C6184" s="3"/>
    </row>
    <row r="6185" spans="3:3">
      <c r="C6185" s="3"/>
    </row>
    <row r="6186" spans="3:3">
      <c r="C6186" s="3"/>
    </row>
    <row r="6187" spans="3:3">
      <c r="C6187" s="3"/>
    </row>
    <row r="6188" spans="3:3">
      <c r="C6188" s="3"/>
    </row>
    <row r="6189" spans="3:3">
      <c r="C6189" s="3"/>
    </row>
    <row r="6190" spans="3:3">
      <c r="C6190" s="3"/>
    </row>
    <row r="6191" spans="3:3">
      <c r="C6191" s="3"/>
    </row>
    <row r="6192" spans="3:3">
      <c r="C6192" s="3"/>
    </row>
    <row r="6193" spans="3:3">
      <c r="C6193" s="3"/>
    </row>
    <row r="6194" spans="3:3">
      <c r="C6194" s="3"/>
    </row>
    <row r="6195" spans="3:3">
      <c r="C6195" s="3"/>
    </row>
    <row r="6196" spans="3:3">
      <c r="C6196" s="3"/>
    </row>
    <row r="6197" spans="3:3">
      <c r="C6197" s="3"/>
    </row>
    <row r="6198" spans="3:3">
      <c r="C6198" s="3"/>
    </row>
    <row r="6199" spans="3:3">
      <c r="C6199" s="3"/>
    </row>
    <row r="6200" spans="3:3">
      <c r="C6200" s="3"/>
    </row>
    <row r="6201" spans="3:3">
      <c r="C6201" s="3"/>
    </row>
    <row r="6202" spans="3:3">
      <c r="C6202" s="3"/>
    </row>
    <row r="6203" spans="3:3">
      <c r="C6203" s="3"/>
    </row>
    <row r="6204" spans="3:3">
      <c r="C6204" s="3"/>
    </row>
    <row r="6205" spans="3:3">
      <c r="C6205" s="3"/>
    </row>
    <row r="6206" spans="3:3">
      <c r="C6206" s="3"/>
    </row>
    <row r="6207" spans="3:3">
      <c r="C6207" s="3"/>
    </row>
    <row r="6208" spans="3:3">
      <c r="C6208" s="3"/>
    </row>
    <row r="6209" spans="3:3">
      <c r="C6209" s="3"/>
    </row>
    <row r="6210" spans="3:3">
      <c r="C6210" s="3"/>
    </row>
    <row r="6211" spans="3:3">
      <c r="C6211" s="3"/>
    </row>
    <row r="6212" spans="3:3">
      <c r="C6212" s="3"/>
    </row>
    <row r="6213" spans="3:3">
      <c r="C6213" s="3"/>
    </row>
    <row r="6214" spans="3:3">
      <c r="C6214" s="3"/>
    </row>
    <row r="6215" spans="3:3">
      <c r="C6215" s="3"/>
    </row>
    <row r="6216" spans="3:3">
      <c r="C6216" s="3"/>
    </row>
    <row r="6217" spans="3:3">
      <c r="C6217" s="3"/>
    </row>
    <row r="6218" spans="3:3">
      <c r="C6218" s="3"/>
    </row>
    <row r="6219" spans="3:3">
      <c r="C6219" s="3"/>
    </row>
    <row r="6220" spans="3:3">
      <c r="C6220" s="3"/>
    </row>
    <row r="6221" spans="3:3">
      <c r="C6221" s="3"/>
    </row>
    <row r="6222" spans="3:3">
      <c r="C6222" s="3"/>
    </row>
    <row r="6223" spans="3:3">
      <c r="C6223" s="3"/>
    </row>
    <row r="6224" spans="3:3">
      <c r="C6224" s="3"/>
    </row>
    <row r="6225" spans="3:3">
      <c r="C6225" s="3"/>
    </row>
    <row r="6226" spans="3:3">
      <c r="C6226" s="3"/>
    </row>
    <row r="6227" spans="3:3">
      <c r="C6227" s="3"/>
    </row>
    <row r="6228" spans="3:3">
      <c r="C6228" s="3"/>
    </row>
    <row r="6229" spans="3:3">
      <c r="C6229" s="3"/>
    </row>
    <row r="6230" spans="3:3">
      <c r="C6230" s="3"/>
    </row>
    <row r="6231" spans="3:3">
      <c r="C6231" s="3"/>
    </row>
    <row r="6232" spans="3:3">
      <c r="C6232" s="3"/>
    </row>
    <row r="6233" spans="3:3">
      <c r="C6233" s="3"/>
    </row>
    <row r="6234" spans="3:3">
      <c r="C6234" s="3"/>
    </row>
    <row r="6235" spans="3:3">
      <c r="C6235" s="3"/>
    </row>
    <row r="6236" spans="3:3">
      <c r="C6236" s="3"/>
    </row>
    <row r="6237" spans="3:3">
      <c r="C6237" s="3"/>
    </row>
    <row r="6238" spans="3:3">
      <c r="C6238" s="3"/>
    </row>
    <row r="6239" spans="3:3">
      <c r="C6239" s="3"/>
    </row>
    <row r="6240" spans="3:3">
      <c r="C6240" s="3"/>
    </row>
    <row r="6241" spans="3:3">
      <c r="C6241" s="3"/>
    </row>
    <row r="6242" spans="3:3">
      <c r="C6242" s="3"/>
    </row>
    <row r="6243" spans="3:3">
      <c r="C6243" s="3"/>
    </row>
    <row r="6244" spans="3:3">
      <c r="C6244" s="3"/>
    </row>
    <row r="6245" spans="3:3">
      <c r="C6245" s="3"/>
    </row>
    <row r="6246" spans="3:3">
      <c r="C6246" s="3"/>
    </row>
    <row r="6247" spans="3:3">
      <c r="C6247" s="3"/>
    </row>
    <row r="6248" spans="3:3">
      <c r="C6248" s="3"/>
    </row>
    <row r="6249" spans="3:3">
      <c r="C6249" s="3"/>
    </row>
    <row r="6250" spans="3:3">
      <c r="C6250" s="3"/>
    </row>
    <row r="6251" spans="3:3">
      <c r="C6251" s="3"/>
    </row>
    <row r="6252" spans="3:3">
      <c r="C6252" s="3"/>
    </row>
    <row r="6253" spans="3:3">
      <c r="C6253" s="3"/>
    </row>
    <row r="6254" spans="3:3">
      <c r="C6254" s="3"/>
    </row>
    <row r="6255" spans="3:3">
      <c r="C6255" s="3"/>
    </row>
    <row r="6256" spans="3:3">
      <c r="C6256" s="3"/>
    </row>
    <row r="6257" spans="3:3">
      <c r="C6257" s="3"/>
    </row>
    <row r="6258" spans="3:3">
      <c r="C6258" s="3"/>
    </row>
    <row r="6259" spans="3:3">
      <c r="C6259" s="3"/>
    </row>
    <row r="6260" spans="3:3">
      <c r="C6260" s="3"/>
    </row>
    <row r="6261" spans="3:3">
      <c r="C6261" s="3"/>
    </row>
    <row r="6262" spans="3:3">
      <c r="C6262" s="3"/>
    </row>
    <row r="6263" spans="3:3">
      <c r="C6263" s="3"/>
    </row>
    <row r="6264" spans="3:3">
      <c r="C6264" s="3"/>
    </row>
    <row r="6265" spans="3:3">
      <c r="C6265" s="3"/>
    </row>
    <row r="6266" spans="3:3">
      <c r="C6266" s="3"/>
    </row>
    <row r="6267" spans="3:3">
      <c r="C6267" s="3"/>
    </row>
    <row r="6268" spans="3:3">
      <c r="C6268" s="3"/>
    </row>
    <row r="6269" spans="3:3">
      <c r="C6269" s="3"/>
    </row>
    <row r="6270" spans="3:3">
      <c r="C6270" s="3"/>
    </row>
    <row r="6271" spans="3:3">
      <c r="C6271" s="3"/>
    </row>
    <row r="6272" spans="3:3">
      <c r="C6272" s="3"/>
    </row>
    <row r="6273" spans="3:3">
      <c r="C6273" s="3"/>
    </row>
    <row r="6274" spans="3:3">
      <c r="C6274" s="3"/>
    </row>
    <row r="6275" spans="3:3">
      <c r="C6275" s="3"/>
    </row>
    <row r="6276" spans="3:3">
      <c r="C6276" s="3"/>
    </row>
    <row r="6277" spans="3:3">
      <c r="C6277" s="3"/>
    </row>
    <row r="6278" spans="3:3">
      <c r="C6278" s="3"/>
    </row>
    <row r="6279" spans="3:3">
      <c r="C6279" s="3"/>
    </row>
    <row r="6280" spans="3:3">
      <c r="C6280" s="3"/>
    </row>
    <row r="6281" spans="3:3">
      <c r="C6281" s="3"/>
    </row>
    <row r="6282" spans="3:3">
      <c r="C6282" s="3"/>
    </row>
    <row r="6283" spans="3:3">
      <c r="C6283" s="3"/>
    </row>
    <row r="6284" spans="3:3">
      <c r="C6284" s="3"/>
    </row>
    <row r="6285" spans="3:3">
      <c r="C6285" s="3"/>
    </row>
    <row r="6286" spans="3:3">
      <c r="C6286" s="3"/>
    </row>
    <row r="6287" spans="3:3">
      <c r="C6287" s="3"/>
    </row>
    <row r="6288" spans="3:3">
      <c r="C6288" s="3"/>
    </row>
    <row r="6289" spans="3:3">
      <c r="C6289" s="3"/>
    </row>
    <row r="6290" spans="3:3">
      <c r="C6290" s="3"/>
    </row>
    <row r="6291" spans="3:3">
      <c r="C6291" s="3"/>
    </row>
    <row r="6292" spans="3:3">
      <c r="C6292" s="3"/>
    </row>
    <row r="6293" spans="3:3">
      <c r="C6293" s="3"/>
    </row>
    <row r="6294" spans="3:3">
      <c r="C6294" s="3"/>
    </row>
    <row r="6295" spans="3:3">
      <c r="C6295" s="3"/>
    </row>
    <row r="6296" spans="3:3">
      <c r="C6296" s="3"/>
    </row>
    <row r="6297" spans="3:3">
      <c r="C6297" s="3"/>
    </row>
    <row r="6298" spans="3:3">
      <c r="C6298" s="3"/>
    </row>
    <row r="6299" spans="3:3">
      <c r="C6299" s="3"/>
    </row>
    <row r="6300" spans="3:3">
      <c r="C6300" s="3"/>
    </row>
    <row r="6301" spans="3:3">
      <c r="C6301" s="3"/>
    </row>
    <row r="6302" spans="3:3">
      <c r="C6302" s="3"/>
    </row>
    <row r="6303" spans="3:3">
      <c r="C6303" s="3"/>
    </row>
    <row r="6304" spans="3:3">
      <c r="C6304" s="3"/>
    </row>
    <row r="6305" spans="3:3">
      <c r="C6305" s="3"/>
    </row>
    <row r="6306" spans="3:3">
      <c r="C6306" s="3"/>
    </row>
    <row r="6307" spans="3:3">
      <c r="C6307" s="3"/>
    </row>
    <row r="6308" spans="3:3">
      <c r="C6308" s="3"/>
    </row>
    <row r="6309" spans="3:3">
      <c r="C6309" s="3"/>
    </row>
    <row r="6310" spans="3:3">
      <c r="C6310" s="3"/>
    </row>
    <row r="6311" spans="3:3">
      <c r="C6311" s="3"/>
    </row>
    <row r="6312" spans="3:3">
      <c r="C6312" s="3"/>
    </row>
    <row r="6313" spans="3:3">
      <c r="C6313" s="3"/>
    </row>
    <row r="6314" spans="3:3">
      <c r="C6314" s="3"/>
    </row>
    <row r="6315" spans="3:3">
      <c r="C6315" s="3"/>
    </row>
    <row r="6316" spans="3:3">
      <c r="C6316" s="3"/>
    </row>
    <row r="6317" spans="3:3">
      <c r="C6317" s="3"/>
    </row>
    <row r="6318" spans="3:3">
      <c r="C6318" s="3"/>
    </row>
    <row r="6319" spans="3:3">
      <c r="C6319" s="3"/>
    </row>
    <row r="6320" spans="3:3">
      <c r="C6320" s="3"/>
    </row>
    <row r="6321" spans="3:3">
      <c r="C6321" s="3"/>
    </row>
    <row r="6322" spans="3:3">
      <c r="C6322" s="3"/>
    </row>
    <row r="6323" spans="3:3">
      <c r="C6323" s="3"/>
    </row>
    <row r="6324" spans="3:3">
      <c r="C6324" s="3"/>
    </row>
    <row r="6325" spans="3:3">
      <c r="C6325" s="3"/>
    </row>
    <row r="6326" spans="3:3">
      <c r="C6326" s="3"/>
    </row>
    <row r="6327" spans="3:3">
      <c r="C6327" s="3"/>
    </row>
    <row r="6328" spans="3:3">
      <c r="C6328" s="3"/>
    </row>
    <row r="6329" spans="3:3">
      <c r="C6329" s="3"/>
    </row>
    <row r="6330" spans="3:3">
      <c r="C6330" s="3"/>
    </row>
    <row r="6331" spans="3:3">
      <c r="C6331" s="3"/>
    </row>
    <row r="6332" spans="3:3">
      <c r="C6332" s="3"/>
    </row>
    <row r="6333" spans="3:3">
      <c r="C6333" s="3"/>
    </row>
    <row r="6334" spans="3:3">
      <c r="C6334" s="3"/>
    </row>
    <row r="6335" spans="3:3">
      <c r="C6335" s="3"/>
    </row>
    <row r="6336" spans="3:3">
      <c r="C6336" s="3"/>
    </row>
    <row r="6337" spans="3:3">
      <c r="C6337" s="3"/>
    </row>
    <row r="6338" spans="3:3">
      <c r="C6338" s="3"/>
    </row>
    <row r="6339" spans="3:3">
      <c r="C6339" s="3"/>
    </row>
    <row r="6340" spans="3:3">
      <c r="C6340" s="3"/>
    </row>
    <row r="6341" spans="3:3">
      <c r="C6341" s="3"/>
    </row>
    <row r="6342" spans="3:3">
      <c r="C6342" s="3"/>
    </row>
    <row r="6343" spans="3:3">
      <c r="C6343" s="3"/>
    </row>
    <row r="6344" spans="3:3">
      <c r="C6344" s="3"/>
    </row>
    <row r="6345" spans="3:3">
      <c r="C6345" s="3"/>
    </row>
    <row r="6346" spans="3:3">
      <c r="C6346" s="3"/>
    </row>
    <row r="6347" spans="3:3">
      <c r="C6347" s="3"/>
    </row>
    <row r="6348" spans="3:3">
      <c r="C6348" s="3"/>
    </row>
    <row r="6349" spans="3:3">
      <c r="C6349" s="3"/>
    </row>
    <row r="6350" spans="3:3">
      <c r="C6350" s="3"/>
    </row>
    <row r="6351" spans="3:3">
      <c r="C6351" s="3"/>
    </row>
    <row r="6352" spans="3:3">
      <c r="C6352" s="3"/>
    </row>
    <row r="6353" spans="3:3">
      <c r="C6353" s="3"/>
    </row>
    <row r="6354" spans="3:3">
      <c r="C6354" s="3"/>
    </row>
    <row r="6355" spans="3:3">
      <c r="C6355" s="3"/>
    </row>
    <row r="6356" spans="3:3">
      <c r="C6356" s="3"/>
    </row>
    <row r="6357" spans="3:3">
      <c r="C6357" s="3"/>
    </row>
    <row r="6358" spans="3:3">
      <c r="C6358" s="3"/>
    </row>
    <row r="6359" spans="3:3">
      <c r="C6359" s="3"/>
    </row>
    <row r="6360" spans="3:3">
      <c r="C6360" s="3"/>
    </row>
    <row r="6361" spans="3:3">
      <c r="C6361" s="3"/>
    </row>
    <row r="6362" spans="3:3">
      <c r="C6362" s="3"/>
    </row>
    <row r="6363" spans="3:3">
      <c r="C6363" s="3"/>
    </row>
    <row r="6364" spans="3:3">
      <c r="C6364" s="3"/>
    </row>
    <row r="6365" spans="3:3">
      <c r="C6365" s="3"/>
    </row>
    <row r="6366" spans="3:3">
      <c r="C6366" s="3"/>
    </row>
    <row r="6367" spans="3:3">
      <c r="C6367" s="3"/>
    </row>
    <row r="6368" spans="3:3">
      <c r="C6368" s="3"/>
    </row>
    <row r="6369" spans="3:3">
      <c r="C6369" s="3"/>
    </row>
    <row r="6370" spans="3:3">
      <c r="C6370" s="3"/>
    </row>
    <row r="6371" spans="3:3">
      <c r="C6371" s="3"/>
    </row>
    <row r="6372" spans="3:3">
      <c r="C6372" s="3"/>
    </row>
    <row r="6373" spans="3:3">
      <c r="C6373" s="3"/>
    </row>
    <row r="6374" spans="3:3">
      <c r="C6374" s="3"/>
    </row>
    <row r="6375" spans="3:3">
      <c r="C6375" s="3"/>
    </row>
    <row r="6376" spans="3:3">
      <c r="C6376" s="3"/>
    </row>
    <row r="6377" spans="3:3">
      <c r="C6377" s="3"/>
    </row>
    <row r="6378" spans="3:3">
      <c r="C6378" s="3"/>
    </row>
    <row r="6379" spans="3:3">
      <c r="C6379" s="3"/>
    </row>
    <row r="6380" spans="3:3">
      <c r="C6380" s="3"/>
    </row>
    <row r="6381" spans="3:3">
      <c r="C6381" s="3"/>
    </row>
    <row r="6382" spans="3:3">
      <c r="C6382" s="3"/>
    </row>
    <row r="6383" spans="3:3">
      <c r="C6383" s="3"/>
    </row>
    <row r="6384" spans="3:3">
      <c r="C6384" s="3"/>
    </row>
    <row r="6385" spans="3:3">
      <c r="C6385" s="3"/>
    </row>
    <row r="6386" spans="3:3">
      <c r="C6386" s="3"/>
    </row>
    <row r="6387" spans="3:3">
      <c r="C6387" s="3"/>
    </row>
    <row r="6388" spans="3:3">
      <c r="C6388" s="3"/>
    </row>
    <row r="6389" spans="3:3">
      <c r="C6389" s="3"/>
    </row>
    <row r="6390" spans="3:3">
      <c r="C6390" s="3"/>
    </row>
    <row r="6391" spans="3:3">
      <c r="C6391" s="3"/>
    </row>
    <row r="6392" spans="3:3">
      <c r="C6392" s="3"/>
    </row>
    <row r="6393" spans="3:3">
      <c r="C6393" s="3"/>
    </row>
    <row r="6394" spans="3:3">
      <c r="C6394" s="3"/>
    </row>
    <row r="6395" spans="3:3">
      <c r="C6395" s="3"/>
    </row>
    <row r="6396" spans="3:3">
      <c r="C6396" s="3"/>
    </row>
    <row r="6397" spans="3:3">
      <c r="C6397" s="3"/>
    </row>
    <row r="6398" spans="3:3">
      <c r="C6398" s="3"/>
    </row>
    <row r="6399" spans="3:3">
      <c r="C6399" s="3"/>
    </row>
    <row r="6400" spans="3:3">
      <c r="C6400" s="3"/>
    </row>
    <row r="6401" spans="3:3">
      <c r="C6401" s="3"/>
    </row>
    <row r="6402" spans="3:3">
      <c r="C6402" s="3"/>
    </row>
    <row r="6403" spans="3:3">
      <c r="C6403" s="3"/>
    </row>
    <row r="6404" spans="3:3">
      <c r="C6404" s="3"/>
    </row>
    <row r="6405" spans="3:3">
      <c r="C6405" s="3"/>
    </row>
    <row r="6406" spans="3:3">
      <c r="C6406" s="3"/>
    </row>
    <row r="6407" spans="3:3">
      <c r="C6407" s="3"/>
    </row>
    <row r="6408" spans="3:3">
      <c r="C6408" s="3"/>
    </row>
    <row r="6409" spans="3:3">
      <c r="C6409" s="3"/>
    </row>
    <row r="6410" spans="3:3">
      <c r="C6410" s="3"/>
    </row>
    <row r="6411" spans="3:3">
      <c r="C6411" s="3"/>
    </row>
    <row r="6412" spans="3:3">
      <c r="C6412" s="3"/>
    </row>
    <row r="6413" spans="3:3">
      <c r="C6413" s="3"/>
    </row>
    <row r="6414" spans="3:3">
      <c r="C6414" s="3"/>
    </row>
    <row r="6415" spans="3:3">
      <c r="C6415" s="3"/>
    </row>
    <row r="6416" spans="3:3">
      <c r="C6416" s="3"/>
    </row>
    <row r="6417" spans="3:3">
      <c r="C6417" s="3"/>
    </row>
    <row r="6418" spans="3:3">
      <c r="C6418" s="3"/>
    </row>
    <row r="6419" spans="3:3">
      <c r="C6419" s="3"/>
    </row>
    <row r="6420" spans="3:3">
      <c r="C6420" s="3"/>
    </row>
    <row r="6421" spans="3:3">
      <c r="C6421" s="3"/>
    </row>
    <row r="6422" spans="3:3">
      <c r="C6422" s="3"/>
    </row>
    <row r="6423" spans="3:3">
      <c r="C6423" s="3"/>
    </row>
    <row r="6424" spans="3:3">
      <c r="C6424" s="3"/>
    </row>
    <row r="6425" spans="3:3">
      <c r="C6425" s="3"/>
    </row>
    <row r="6426" spans="3:3">
      <c r="C6426" s="3"/>
    </row>
    <row r="6427" spans="3:3">
      <c r="C6427" s="3"/>
    </row>
    <row r="6428" spans="3:3">
      <c r="C6428" s="3"/>
    </row>
    <row r="6429" spans="3:3">
      <c r="C6429" s="3"/>
    </row>
    <row r="6430" spans="3:3">
      <c r="C6430" s="3"/>
    </row>
    <row r="6431" spans="3:3">
      <c r="C6431" s="3"/>
    </row>
    <row r="6432" spans="3:3">
      <c r="C6432" s="3"/>
    </row>
    <row r="6433" spans="3:3">
      <c r="C6433" s="3"/>
    </row>
    <row r="6434" spans="3:3">
      <c r="C6434" s="3"/>
    </row>
    <row r="6435" spans="3:3">
      <c r="C6435" s="3"/>
    </row>
    <row r="6436" spans="3:3">
      <c r="C6436" s="3"/>
    </row>
    <row r="6437" spans="3:3">
      <c r="C6437" s="3"/>
    </row>
    <row r="6438" spans="3:3">
      <c r="C6438" s="3"/>
    </row>
    <row r="6439" spans="3:3">
      <c r="C6439" s="3"/>
    </row>
    <row r="6440" spans="3:3">
      <c r="C6440" s="3"/>
    </row>
    <row r="6441" spans="3:3">
      <c r="C6441" s="3"/>
    </row>
    <row r="6442" spans="3:3">
      <c r="C6442" s="3"/>
    </row>
    <row r="6443" spans="3:3">
      <c r="C6443" s="3"/>
    </row>
    <row r="6444" spans="3:3">
      <c r="C6444" s="3"/>
    </row>
    <row r="6445" spans="3:3">
      <c r="C6445" s="3"/>
    </row>
    <row r="6446" spans="3:3">
      <c r="C6446" s="3"/>
    </row>
    <row r="6447" spans="3:3">
      <c r="C6447" s="3"/>
    </row>
    <row r="6448" spans="3:3">
      <c r="C6448" s="3"/>
    </row>
    <row r="6449" spans="3:3">
      <c r="C6449" s="3"/>
    </row>
    <row r="6450" spans="3:3">
      <c r="C6450" s="3"/>
    </row>
    <row r="6451" spans="3:3">
      <c r="C6451" s="3"/>
    </row>
    <row r="6452" spans="3:3">
      <c r="C6452" s="3"/>
    </row>
    <row r="6453" spans="3:3">
      <c r="C6453" s="3"/>
    </row>
    <row r="6454" spans="3:3">
      <c r="C6454" s="3"/>
    </row>
    <row r="6455" spans="3:3">
      <c r="C6455" s="3"/>
    </row>
    <row r="6456" spans="3:3">
      <c r="C6456" s="3"/>
    </row>
    <row r="6457" spans="3:3">
      <c r="C6457" s="3"/>
    </row>
    <row r="6458" spans="3:3">
      <c r="C6458" s="3"/>
    </row>
    <row r="6459" spans="3:3">
      <c r="C6459" s="3"/>
    </row>
    <row r="6460" spans="3:3">
      <c r="C6460" s="3"/>
    </row>
    <row r="6461" spans="3:3">
      <c r="C6461" s="3"/>
    </row>
    <row r="6462" spans="3:3">
      <c r="C6462" s="3"/>
    </row>
    <row r="6463" spans="3:3">
      <c r="C6463" s="3"/>
    </row>
    <row r="6464" spans="3:3">
      <c r="C6464" s="3"/>
    </row>
    <row r="6465" spans="3:3">
      <c r="C6465" s="3"/>
    </row>
    <row r="6466" spans="3:3">
      <c r="C6466" s="3"/>
    </row>
    <row r="6467" spans="3:3">
      <c r="C6467" s="3"/>
    </row>
    <row r="6468" spans="3:3">
      <c r="C6468" s="3"/>
    </row>
    <row r="6469" spans="3:3">
      <c r="C6469" s="3"/>
    </row>
    <row r="6470" spans="3:3">
      <c r="C6470" s="3"/>
    </row>
    <row r="6471" spans="3:3">
      <c r="C6471" s="3"/>
    </row>
    <row r="6472" spans="3:3">
      <c r="C6472" s="3"/>
    </row>
    <row r="6473" spans="3:3">
      <c r="C6473" s="3"/>
    </row>
    <row r="6474" spans="3:3">
      <c r="C6474" s="3"/>
    </row>
    <row r="6475" spans="3:3">
      <c r="C6475" s="3"/>
    </row>
    <row r="6476" spans="3:3">
      <c r="C6476" s="3"/>
    </row>
    <row r="6477" spans="3:3">
      <c r="C6477" s="3"/>
    </row>
    <row r="6478" spans="3:3">
      <c r="C6478" s="3"/>
    </row>
    <row r="6479" spans="3:3">
      <c r="C6479" s="3"/>
    </row>
    <row r="6480" spans="3:3">
      <c r="C6480" s="3"/>
    </row>
    <row r="6481" spans="3:3">
      <c r="C6481" s="3"/>
    </row>
    <row r="6482" spans="3:3">
      <c r="C6482" s="3"/>
    </row>
    <row r="6483" spans="3:3">
      <c r="C6483" s="3"/>
    </row>
    <row r="6484" spans="3:3">
      <c r="C6484" s="3"/>
    </row>
    <row r="6485" spans="3:3">
      <c r="C6485" s="3"/>
    </row>
    <row r="6486" spans="3:3">
      <c r="C6486" s="3"/>
    </row>
    <row r="6487" spans="3:3">
      <c r="C6487" s="3"/>
    </row>
    <row r="6488" spans="3:3">
      <c r="C6488" s="3"/>
    </row>
    <row r="6489" spans="3:3">
      <c r="C6489" s="3"/>
    </row>
    <row r="6490" spans="3:3">
      <c r="C6490" s="3"/>
    </row>
    <row r="6491" spans="3:3">
      <c r="C6491" s="3"/>
    </row>
    <row r="6492" spans="3:3">
      <c r="C6492" s="3"/>
    </row>
    <row r="6493" spans="3:3">
      <c r="C6493" s="3"/>
    </row>
    <row r="6494" spans="3:3">
      <c r="C6494" s="3"/>
    </row>
    <row r="6495" spans="3:3">
      <c r="C6495" s="3"/>
    </row>
    <row r="6496" spans="3:3">
      <c r="C6496" s="3"/>
    </row>
    <row r="6497" spans="3:3">
      <c r="C6497" s="3"/>
    </row>
    <row r="6498" spans="3:3">
      <c r="C6498" s="3"/>
    </row>
    <row r="6499" spans="3:3">
      <c r="C6499" s="3"/>
    </row>
    <row r="6500" spans="3:3">
      <c r="C6500" s="3"/>
    </row>
    <row r="6501" spans="3:3">
      <c r="C6501" s="3"/>
    </row>
    <row r="6502" spans="3:3">
      <c r="C6502" s="3"/>
    </row>
    <row r="6503" spans="3:3">
      <c r="C6503" s="3"/>
    </row>
    <row r="6504" spans="3:3">
      <c r="C6504" s="3"/>
    </row>
    <row r="6505" spans="3:3">
      <c r="C6505" s="3"/>
    </row>
    <row r="6506" spans="3:3">
      <c r="C6506" s="3"/>
    </row>
    <row r="6507" spans="3:3">
      <c r="C6507" s="3"/>
    </row>
    <row r="6508" spans="3:3">
      <c r="C6508" s="3"/>
    </row>
    <row r="6509" spans="3:3">
      <c r="C6509" s="3"/>
    </row>
    <row r="6510" spans="3:3">
      <c r="C6510" s="3"/>
    </row>
    <row r="6511" spans="3:3">
      <c r="C6511" s="3"/>
    </row>
    <row r="6512" spans="3:3">
      <c r="C6512" s="3"/>
    </row>
    <row r="6513" spans="3:3">
      <c r="C6513" s="3"/>
    </row>
    <row r="6514" spans="3:3">
      <c r="C6514" s="3"/>
    </row>
    <row r="6515" spans="3:3">
      <c r="C6515" s="3"/>
    </row>
    <row r="6516" spans="3:3">
      <c r="C6516" s="3"/>
    </row>
    <row r="6517" spans="3:3">
      <c r="C6517" s="3"/>
    </row>
    <row r="6518" spans="3:3">
      <c r="C6518" s="3"/>
    </row>
    <row r="6519" spans="3:3">
      <c r="C6519" s="3"/>
    </row>
    <row r="6520" spans="3:3">
      <c r="C6520" s="3"/>
    </row>
    <row r="6521" spans="3:3">
      <c r="C6521" s="3"/>
    </row>
    <row r="6522" spans="3:3">
      <c r="C6522" s="3"/>
    </row>
    <row r="6523" spans="3:3">
      <c r="C6523" s="3"/>
    </row>
    <row r="6524" spans="3:3">
      <c r="C6524" s="3"/>
    </row>
    <row r="6525" spans="3:3">
      <c r="C6525" s="3"/>
    </row>
    <row r="6526" spans="3:3">
      <c r="C6526" s="3"/>
    </row>
    <row r="6527" spans="3:3">
      <c r="C6527" s="3"/>
    </row>
    <row r="6528" spans="3:3">
      <c r="C6528" s="3"/>
    </row>
    <row r="6529" spans="3:3">
      <c r="C6529" s="3"/>
    </row>
    <row r="6530" spans="3:3">
      <c r="C6530" s="3"/>
    </row>
    <row r="6531" spans="3:3">
      <c r="C6531" s="3"/>
    </row>
    <row r="6532" spans="3:3">
      <c r="C6532" s="3"/>
    </row>
    <row r="6533" spans="3:3">
      <c r="C6533" s="3"/>
    </row>
    <row r="6534" spans="3:3">
      <c r="C6534" s="3"/>
    </row>
    <row r="6535" spans="3:3">
      <c r="C6535" s="3"/>
    </row>
    <row r="6536" spans="3:3">
      <c r="C6536" s="3"/>
    </row>
    <row r="6537" spans="3:3">
      <c r="C6537" s="3"/>
    </row>
    <row r="6538" spans="3:3">
      <c r="C6538" s="3"/>
    </row>
    <row r="6539" spans="3:3">
      <c r="C6539" s="3"/>
    </row>
    <row r="6540" spans="3:3">
      <c r="C6540" s="3"/>
    </row>
    <row r="6541" spans="3:3">
      <c r="C6541" s="3"/>
    </row>
    <row r="6542" spans="3:3">
      <c r="C6542" s="3"/>
    </row>
    <row r="6543" spans="3:3">
      <c r="C6543" s="3"/>
    </row>
    <row r="6544" spans="3:3">
      <c r="C6544" s="3"/>
    </row>
    <row r="6545" spans="3:3">
      <c r="C6545" s="3"/>
    </row>
    <row r="6546" spans="3:3">
      <c r="C6546" s="3"/>
    </row>
    <row r="6547" spans="3:3">
      <c r="C6547" s="3"/>
    </row>
    <row r="6548" spans="3:3">
      <c r="C6548" s="3"/>
    </row>
    <row r="6549" spans="3:3">
      <c r="C6549" s="3"/>
    </row>
    <row r="6550" spans="3:3">
      <c r="C6550" s="3"/>
    </row>
    <row r="6551" spans="3:3">
      <c r="C6551" s="3"/>
    </row>
    <row r="6552" spans="3:3">
      <c r="C6552" s="3"/>
    </row>
    <row r="6553" spans="3:3">
      <c r="C6553" s="3"/>
    </row>
    <row r="6554" spans="3:3">
      <c r="C6554" s="3"/>
    </row>
    <row r="6555" spans="3:3">
      <c r="C6555" s="3"/>
    </row>
    <row r="6556" spans="3:3">
      <c r="C6556" s="3"/>
    </row>
    <row r="6557" spans="3:3">
      <c r="C6557" s="3"/>
    </row>
    <row r="6558" spans="3:3">
      <c r="C6558" s="3"/>
    </row>
    <row r="6559" spans="3:3">
      <c r="C6559" s="3"/>
    </row>
    <row r="6560" spans="3:3">
      <c r="C6560" s="3"/>
    </row>
    <row r="6561" spans="3:3">
      <c r="C6561" s="3"/>
    </row>
    <row r="6562" spans="3:3">
      <c r="C6562" s="3"/>
    </row>
    <row r="6563" spans="3:3">
      <c r="C6563" s="3"/>
    </row>
    <row r="6564" spans="3:3">
      <c r="C6564" s="3"/>
    </row>
    <row r="6565" spans="3:3">
      <c r="C6565" s="3"/>
    </row>
    <row r="6566" spans="3:3">
      <c r="C6566" s="3"/>
    </row>
    <row r="6567" spans="3:3">
      <c r="C6567" s="3"/>
    </row>
    <row r="6568" spans="3:3">
      <c r="C6568" s="3"/>
    </row>
    <row r="6569" spans="3:3">
      <c r="C6569" s="3"/>
    </row>
    <row r="6570" spans="3:3">
      <c r="C6570" s="3"/>
    </row>
    <row r="6571" spans="3:3">
      <c r="C6571" s="3"/>
    </row>
    <row r="6572" spans="3:3">
      <c r="C6572" s="3"/>
    </row>
    <row r="6573" spans="3:3">
      <c r="C6573" s="3"/>
    </row>
    <row r="6574" spans="3:3">
      <c r="C6574" s="3"/>
    </row>
    <row r="6575" spans="3:3">
      <c r="C6575" s="3"/>
    </row>
    <row r="6576" spans="3:3">
      <c r="C6576" s="3"/>
    </row>
    <row r="6577" spans="3:3">
      <c r="C6577" s="3"/>
    </row>
    <row r="6578" spans="3:3">
      <c r="C6578" s="3"/>
    </row>
    <row r="6579" spans="3:3">
      <c r="C6579" s="3"/>
    </row>
    <row r="6580" spans="3:3">
      <c r="C6580" s="3"/>
    </row>
    <row r="6581" spans="3:3">
      <c r="C6581" s="3"/>
    </row>
    <row r="6582" spans="3:3">
      <c r="C6582" s="3"/>
    </row>
    <row r="6583" spans="3:3">
      <c r="C6583" s="3"/>
    </row>
    <row r="6584" spans="3:3">
      <c r="C6584" s="3"/>
    </row>
    <row r="6585" spans="3:3">
      <c r="C6585" s="3"/>
    </row>
    <row r="6586" spans="3:3">
      <c r="C6586" s="3"/>
    </row>
    <row r="6587" spans="3:3">
      <c r="C6587" s="3"/>
    </row>
    <row r="6588" spans="3:3">
      <c r="C6588" s="3"/>
    </row>
    <row r="6589" spans="3:3">
      <c r="C6589" s="3"/>
    </row>
    <row r="6590" spans="3:3">
      <c r="C6590" s="3"/>
    </row>
    <row r="6591" spans="3:3">
      <c r="C6591" s="3"/>
    </row>
    <row r="6592" spans="3:3">
      <c r="C6592" s="3"/>
    </row>
    <row r="6593" spans="3:3">
      <c r="C6593" s="3"/>
    </row>
    <row r="6594" spans="3:3">
      <c r="C6594" s="3"/>
    </row>
    <row r="6595" spans="3:3">
      <c r="C6595" s="3"/>
    </row>
    <row r="6596" spans="3:3">
      <c r="C6596" s="3"/>
    </row>
    <row r="6597" spans="3:3">
      <c r="C6597" s="3"/>
    </row>
    <row r="6598" spans="3:3">
      <c r="C6598" s="3"/>
    </row>
    <row r="6599" spans="3:3">
      <c r="C6599" s="3"/>
    </row>
    <row r="6600" spans="3:3">
      <c r="C6600" s="3"/>
    </row>
    <row r="6601" spans="3:3">
      <c r="C6601" s="3"/>
    </row>
    <row r="6602" spans="3:3">
      <c r="C6602" s="3"/>
    </row>
    <row r="6603" spans="3:3">
      <c r="C6603" s="3"/>
    </row>
    <row r="6604" spans="3:3">
      <c r="C6604" s="3"/>
    </row>
    <row r="6605" spans="3:3">
      <c r="C6605" s="3"/>
    </row>
    <row r="6606" spans="3:3">
      <c r="C6606" s="3"/>
    </row>
    <row r="6607" spans="3:3">
      <c r="C6607" s="3"/>
    </row>
    <row r="6608" spans="3:3">
      <c r="C6608" s="3"/>
    </row>
    <row r="6609" spans="3:3">
      <c r="C6609" s="3"/>
    </row>
    <row r="6610" spans="3:3">
      <c r="C6610" s="3"/>
    </row>
    <row r="6611" spans="3:3">
      <c r="C6611" s="3"/>
    </row>
    <row r="6612" spans="3:3">
      <c r="C6612" s="3"/>
    </row>
    <row r="6613" spans="3:3">
      <c r="C6613" s="3"/>
    </row>
    <row r="6614" spans="3:3">
      <c r="C6614" s="3"/>
    </row>
    <row r="6615" spans="3:3">
      <c r="C6615" s="3"/>
    </row>
    <row r="6616" spans="3:3">
      <c r="C6616" s="3"/>
    </row>
    <row r="6617" spans="3:3">
      <c r="C6617" s="3"/>
    </row>
    <row r="6618" spans="3:3">
      <c r="C6618" s="3"/>
    </row>
    <row r="6619" spans="3:3">
      <c r="C6619" s="3"/>
    </row>
    <row r="6620" spans="3:3">
      <c r="C6620" s="3"/>
    </row>
    <row r="6621" spans="3:3">
      <c r="C6621" s="3"/>
    </row>
    <row r="6622" spans="3:3">
      <c r="C6622" s="3"/>
    </row>
    <row r="6623" spans="3:3">
      <c r="C6623" s="3"/>
    </row>
    <row r="6624" spans="3:3">
      <c r="C6624" s="3"/>
    </row>
    <row r="6625" spans="3:3">
      <c r="C6625" s="3"/>
    </row>
    <row r="6626" spans="3:3">
      <c r="C6626" s="3"/>
    </row>
    <row r="6627" spans="3:3">
      <c r="C6627" s="3"/>
    </row>
    <row r="6628" spans="3:3">
      <c r="C6628" s="3"/>
    </row>
    <row r="6629" spans="3:3">
      <c r="C6629" s="3"/>
    </row>
    <row r="6630" spans="3:3">
      <c r="C6630" s="3"/>
    </row>
    <row r="6631" spans="3:3">
      <c r="C6631" s="3"/>
    </row>
    <row r="6632" spans="3:3">
      <c r="C6632" s="3"/>
    </row>
    <row r="6633" spans="3:3">
      <c r="C6633" s="3"/>
    </row>
    <row r="6634" spans="3:3">
      <c r="C6634" s="3"/>
    </row>
    <row r="6635" spans="3:3">
      <c r="C6635" s="3"/>
    </row>
    <row r="6636" spans="3:3">
      <c r="C6636" s="3"/>
    </row>
    <row r="6637" spans="3:3">
      <c r="C6637" s="3"/>
    </row>
    <row r="6638" spans="3:3">
      <c r="C6638" s="3"/>
    </row>
    <row r="6639" spans="3:3">
      <c r="C6639" s="3"/>
    </row>
    <row r="6640" spans="3:3">
      <c r="C6640" s="3"/>
    </row>
    <row r="6641" spans="3:3">
      <c r="C6641" s="3"/>
    </row>
    <row r="6642" spans="3:3">
      <c r="C6642" s="3"/>
    </row>
    <row r="6643" spans="3:3">
      <c r="C6643" s="3"/>
    </row>
    <row r="6644" spans="3:3">
      <c r="C6644" s="3"/>
    </row>
    <row r="6645" spans="3:3">
      <c r="C6645" s="3"/>
    </row>
    <row r="6646" spans="3:3">
      <c r="C6646" s="3"/>
    </row>
    <row r="6647" spans="3:3">
      <c r="C6647" s="3"/>
    </row>
    <row r="6648" spans="3:3">
      <c r="C6648" s="3"/>
    </row>
    <row r="6649" spans="3:3">
      <c r="C6649" s="3"/>
    </row>
    <row r="6650" spans="3:3">
      <c r="C6650" s="3"/>
    </row>
    <row r="6651" spans="3:3">
      <c r="C6651" s="3"/>
    </row>
    <row r="6652" spans="3:3">
      <c r="C6652" s="3"/>
    </row>
    <row r="6653" spans="3:3">
      <c r="C6653" s="3"/>
    </row>
    <row r="6654" spans="3:3">
      <c r="C6654" s="3"/>
    </row>
    <row r="6655" spans="3:3">
      <c r="C6655" s="3"/>
    </row>
    <row r="6656" spans="3:3">
      <c r="C6656" s="3"/>
    </row>
    <row r="6657" spans="3:3">
      <c r="C6657" s="3"/>
    </row>
    <row r="6658" spans="3:3">
      <c r="C6658" s="3"/>
    </row>
    <row r="6659" spans="3:3">
      <c r="C6659" s="3"/>
    </row>
    <row r="6660" spans="3:3">
      <c r="C6660" s="3"/>
    </row>
    <row r="6661" spans="3:3">
      <c r="C6661" s="3"/>
    </row>
    <row r="6662" spans="3:3">
      <c r="C6662" s="3"/>
    </row>
    <row r="6663" spans="3:3">
      <c r="C6663" s="3"/>
    </row>
    <row r="6664" spans="3:3">
      <c r="C6664" s="3"/>
    </row>
    <row r="6665" spans="3:3">
      <c r="C6665" s="3"/>
    </row>
    <row r="6666" spans="3:3">
      <c r="C6666" s="3"/>
    </row>
    <row r="6667" spans="3:3">
      <c r="C6667" s="3"/>
    </row>
    <row r="6668" spans="3:3">
      <c r="C6668" s="3"/>
    </row>
    <row r="6669" spans="3:3">
      <c r="C6669" s="3"/>
    </row>
    <row r="6670" spans="3:3">
      <c r="C6670" s="3"/>
    </row>
    <row r="6671" spans="3:3">
      <c r="C6671" s="3"/>
    </row>
    <row r="6672" spans="3:3">
      <c r="C6672" s="3"/>
    </row>
    <row r="6673" spans="3:3">
      <c r="C6673" s="3"/>
    </row>
    <row r="6674" spans="3:3">
      <c r="C6674" s="3"/>
    </row>
    <row r="6675" spans="3:3">
      <c r="C6675" s="3"/>
    </row>
    <row r="6676" spans="3:3">
      <c r="C6676" s="3"/>
    </row>
    <row r="6677" spans="3:3">
      <c r="C6677" s="3"/>
    </row>
    <row r="6678" spans="3:3">
      <c r="C6678" s="3"/>
    </row>
    <row r="6679" spans="3:3">
      <c r="C6679" s="3"/>
    </row>
    <row r="6680" spans="3:3">
      <c r="C6680" s="3"/>
    </row>
    <row r="6681" spans="3:3">
      <c r="C6681" s="3"/>
    </row>
    <row r="6682" spans="3:3">
      <c r="C6682" s="3"/>
    </row>
    <row r="6683" spans="3:3">
      <c r="C6683" s="3"/>
    </row>
    <row r="6684" spans="3:3">
      <c r="C6684" s="3"/>
    </row>
    <row r="6685" spans="3:3">
      <c r="C6685" s="3"/>
    </row>
    <row r="6686" spans="3:3">
      <c r="C6686" s="3"/>
    </row>
    <row r="6687" spans="3:3">
      <c r="C6687" s="3"/>
    </row>
    <row r="6688" spans="3:3">
      <c r="C6688" s="3"/>
    </row>
    <row r="6689" spans="3:3">
      <c r="C6689" s="3"/>
    </row>
    <row r="6690" spans="3:3">
      <c r="C6690" s="3"/>
    </row>
    <row r="6691" spans="3:3">
      <c r="C6691" s="3"/>
    </row>
    <row r="6692" spans="3:3">
      <c r="C6692" s="3"/>
    </row>
    <row r="6693" spans="3:3">
      <c r="C6693" s="3"/>
    </row>
    <row r="6694" spans="3:3">
      <c r="C6694" s="3"/>
    </row>
    <row r="6695" spans="3:3">
      <c r="C6695" s="3"/>
    </row>
    <row r="6696" spans="3:3">
      <c r="C6696" s="3"/>
    </row>
    <row r="6697" spans="3:3">
      <c r="C6697" s="3"/>
    </row>
    <row r="6698" spans="3:3">
      <c r="C6698" s="3"/>
    </row>
    <row r="6699" spans="3:3">
      <c r="C6699" s="3"/>
    </row>
    <row r="6700" spans="3:3">
      <c r="C6700" s="3"/>
    </row>
    <row r="6701" spans="3:3">
      <c r="C6701" s="3"/>
    </row>
    <row r="6702" spans="3:3">
      <c r="C6702" s="3"/>
    </row>
    <row r="6703" spans="3:3">
      <c r="C6703" s="3"/>
    </row>
    <row r="6704" spans="3:3">
      <c r="C6704" s="3"/>
    </row>
    <row r="6705" spans="3:3">
      <c r="C6705" s="3"/>
    </row>
    <row r="6706" spans="3:3">
      <c r="C6706" s="3"/>
    </row>
    <row r="6707" spans="3:3">
      <c r="C6707" s="3"/>
    </row>
    <row r="6708" spans="3:3">
      <c r="C6708" s="3"/>
    </row>
    <row r="6709" spans="3:3">
      <c r="C6709" s="3"/>
    </row>
    <row r="6710" spans="3:3">
      <c r="C6710" s="3"/>
    </row>
    <row r="6711" spans="3:3">
      <c r="C6711" s="3"/>
    </row>
    <row r="6712" spans="3:3">
      <c r="C6712" s="3"/>
    </row>
    <row r="6713" spans="3:3">
      <c r="C6713" s="3"/>
    </row>
    <row r="6714" spans="3:3">
      <c r="C6714" s="3"/>
    </row>
    <row r="6715" spans="3:3">
      <c r="C6715" s="3"/>
    </row>
    <row r="6716" spans="3:3">
      <c r="C6716" s="3"/>
    </row>
    <row r="6717" spans="3:3">
      <c r="C6717" s="3"/>
    </row>
    <row r="6718" spans="3:3">
      <c r="C6718" s="3"/>
    </row>
    <row r="6719" spans="3:3">
      <c r="C6719" s="3"/>
    </row>
    <row r="6720" spans="3:3">
      <c r="C6720" s="3"/>
    </row>
    <row r="6721" spans="3:3">
      <c r="C6721" s="3"/>
    </row>
    <row r="6722" spans="3:3">
      <c r="C6722" s="3"/>
    </row>
    <row r="6723" spans="3:3">
      <c r="C6723" s="3"/>
    </row>
    <row r="6724" spans="3:3">
      <c r="C6724" s="3"/>
    </row>
    <row r="6725" spans="3:3">
      <c r="C6725" s="3"/>
    </row>
    <row r="6726" spans="3:3">
      <c r="C6726" s="3"/>
    </row>
    <row r="6727" spans="3:3">
      <c r="C6727" s="3"/>
    </row>
    <row r="6728" spans="3:3">
      <c r="C6728" s="3"/>
    </row>
    <row r="6729" spans="3:3">
      <c r="C6729" s="3"/>
    </row>
    <row r="6730" spans="3:3">
      <c r="C6730" s="3"/>
    </row>
    <row r="6731" spans="3:3">
      <c r="C6731" s="3"/>
    </row>
    <row r="6732" spans="3:3">
      <c r="C6732" s="3"/>
    </row>
    <row r="6733" spans="3:3">
      <c r="C6733" s="3"/>
    </row>
    <row r="6734" spans="3:3">
      <c r="C6734" s="3"/>
    </row>
    <row r="6735" spans="3:3">
      <c r="C6735" s="3"/>
    </row>
    <row r="6736" spans="3:3">
      <c r="C6736" s="3"/>
    </row>
    <row r="6737" spans="3:3">
      <c r="C6737" s="3"/>
    </row>
    <row r="6738" spans="3:3">
      <c r="C6738" s="3"/>
    </row>
    <row r="6739" spans="3:3">
      <c r="C6739" s="3"/>
    </row>
    <row r="6740" spans="3:3">
      <c r="C6740" s="3"/>
    </row>
    <row r="6741" spans="3:3">
      <c r="C6741" s="3"/>
    </row>
    <row r="6742" spans="3:3">
      <c r="C6742" s="3"/>
    </row>
    <row r="6743" spans="3:3">
      <c r="C6743" s="3"/>
    </row>
    <row r="6744" spans="3:3">
      <c r="C6744" s="3"/>
    </row>
    <row r="6745" spans="3:3">
      <c r="C6745" s="3"/>
    </row>
    <row r="6746" spans="3:3">
      <c r="C6746" s="3"/>
    </row>
    <row r="6747" spans="3:3">
      <c r="C6747" s="3"/>
    </row>
    <row r="6748" spans="3:3">
      <c r="C6748" s="3"/>
    </row>
    <row r="6749" spans="3:3">
      <c r="C6749" s="3"/>
    </row>
    <row r="6750" spans="3:3">
      <c r="C6750" s="3"/>
    </row>
    <row r="6751" spans="3:3">
      <c r="C6751" s="3"/>
    </row>
    <row r="6752" spans="3:3">
      <c r="C6752" s="3"/>
    </row>
    <row r="6753" spans="3:3">
      <c r="C6753" s="3"/>
    </row>
    <row r="6754" spans="3:3">
      <c r="C6754" s="3"/>
    </row>
    <row r="6755" spans="3:3">
      <c r="C6755" s="3"/>
    </row>
    <row r="6756" spans="3:3">
      <c r="C6756" s="3"/>
    </row>
    <row r="6757" spans="3:3">
      <c r="C6757" s="3"/>
    </row>
    <row r="6758" spans="3:3">
      <c r="C6758" s="3"/>
    </row>
    <row r="6759" spans="3:3">
      <c r="C6759" s="3"/>
    </row>
    <row r="6760" spans="3:3">
      <c r="C6760" s="3"/>
    </row>
    <row r="6761" spans="3:3">
      <c r="C6761" s="3"/>
    </row>
    <row r="6762" spans="3:3">
      <c r="C6762" s="3"/>
    </row>
    <row r="6763" spans="3:3">
      <c r="C6763" s="3"/>
    </row>
    <row r="6764" spans="3:3">
      <c r="C6764" s="3"/>
    </row>
    <row r="6765" spans="3:3">
      <c r="C6765" s="3"/>
    </row>
    <row r="6766" spans="3:3">
      <c r="C6766" s="3"/>
    </row>
    <row r="6767" spans="3:3">
      <c r="C6767" s="3"/>
    </row>
    <row r="6768" spans="3:3">
      <c r="C6768" s="3"/>
    </row>
    <row r="6769" spans="3:3">
      <c r="C6769" s="3"/>
    </row>
    <row r="6770" spans="3:3">
      <c r="C6770" s="3"/>
    </row>
    <row r="6771" spans="3:3">
      <c r="C6771" s="3"/>
    </row>
    <row r="6772" spans="3:3">
      <c r="C6772" s="3"/>
    </row>
    <row r="6773" spans="3:3">
      <c r="C6773" s="3"/>
    </row>
    <row r="6774" spans="3:3">
      <c r="C6774" s="3"/>
    </row>
    <row r="6775" spans="3:3">
      <c r="C6775" s="3"/>
    </row>
    <row r="6776" spans="3:3">
      <c r="C6776" s="3"/>
    </row>
    <row r="6777" spans="3:3">
      <c r="C6777" s="3"/>
    </row>
    <row r="6778" spans="3:3">
      <c r="C6778" s="3"/>
    </row>
    <row r="6779" spans="3:3">
      <c r="C6779" s="3"/>
    </row>
    <row r="6780" spans="3:3">
      <c r="C6780" s="3"/>
    </row>
    <row r="6781" spans="3:3">
      <c r="C6781" s="3"/>
    </row>
    <row r="6782" spans="3:3">
      <c r="C6782" s="3"/>
    </row>
    <row r="6783" spans="3:3">
      <c r="C6783" s="3"/>
    </row>
    <row r="6784" spans="3:3">
      <c r="C6784" s="3"/>
    </row>
    <row r="6785" spans="3:3">
      <c r="C6785" s="3"/>
    </row>
    <row r="6786" spans="3:3">
      <c r="C6786" s="3"/>
    </row>
    <row r="6787" spans="3:3">
      <c r="C6787" s="3"/>
    </row>
    <row r="6788" spans="3:3">
      <c r="C6788" s="3"/>
    </row>
    <row r="6789" spans="3:3">
      <c r="C6789" s="3"/>
    </row>
    <row r="6790" spans="3:3">
      <c r="C6790" s="3"/>
    </row>
    <row r="6791" spans="3:3">
      <c r="C6791" s="3"/>
    </row>
    <row r="6792" spans="3:3">
      <c r="C6792" s="3"/>
    </row>
    <row r="6793" spans="3:3">
      <c r="C6793" s="3"/>
    </row>
    <row r="6794" spans="3:3">
      <c r="C6794" s="3"/>
    </row>
    <row r="6795" spans="3:3">
      <c r="C6795" s="3"/>
    </row>
    <row r="6796" spans="3:3">
      <c r="C6796" s="3"/>
    </row>
    <row r="6797" spans="3:3">
      <c r="C6797" s="3"/>
    </row>
    <row r="6798" spans="3:3">
      <c r="C6798" s="3"/>
    </row>
    <row r="6799" spans="3:3">
      <c r="C6799" s="3"/>
    </row>
    <row r="6800" spans="3:3">
      <c r="C6800" s="3"/>
    </row>
    <row r="6801" spans="3:3">
      <c r="C6801" s="3"/>
    </row>
    <row r="6802" spans="3:3">
      <c r="C6802" s="3"/>
    </row>
    <row r="6803" spans="3:3">
      <c r="C6803" s="3"/>
    </row>
    <row r="6804" spans="3:3">
      <c r="C6804" s="3"/>
    </row>
    <row r="6805" spans="3:3">
      <c r="C6805" s="3"/>
    </row>
    <row r="6806" spans="3:3">
      <c r="C6806" s="3"/>
    </row>
    <row r="6807" spans="3:3">
      <c r="C6807" s="3"/>
    </row>
    <row r="6808" spans="3:3">
      <c r="C6808" s="3"/>
    </row>
    <row r="6809" spans="3:3">
      <c r="C6809" s="3"/>
    </row>
    <row r="6810" spans="3:3">
      <c r="C6810" s="3"/>
    </row>
    <row r="6811" spans="3:3">
      <c r="C6811" s="3"/>
    </row>
    <row r="6812" spans="3:3">
      <c r="C6812" s="3"/>
    </row>
    <row r="6813" spans="3:3">
      <c r="C6813" s="3"/>
    </row>
    <row r="6814" spans="3:3">
      <c r="C6814" s="3"/>
    </row>
    <row r="6815" spans="3:3">
      <c r="C6815" s="3"/>
    </row>
    <row r="6816" spans="3:3">
      <c r="C6816" s="3"/>
    </row>
    <row r="6817" spans="3:3">
      <c r="C6817" s="3"/>
    </row>
    <row r="6818" spans="3:3">
      <c r="C6818" s="3"/>
    </row>
    <row r="6819" spans="3:3">
      <c r="C6819" s="3"/>
    </row>
    <row r="6820" spans="3:3">
      <c r="C6820" s="3"/>
    </row>
    <row r="6821" spans="3:3">
      <c r="C6821" s="3"/>
    </row>
    <row r="6822" spans="3:3">
      <c r="C6822" s="3"/>
    </row>
    <row r="6823" spans="3:3">
      <c r="C6823" s="3"/>
    </row>
    <row r="6824" spans="3:3">
      <c r="C6824" s="3"/>
    </row>
    <row r="6825" spans="3:3">
      <c r="C6825" s="3"/>
    </row>
    <row r="6826" spans="3:3">
      <c r="C6826" s="3"/>
    </row>
    <row r="6827" spans="3:3">
      <c r="C6827" s="3"/>
    </row>
    <row r="6828" spans="3:3">
      <c r="C6828" s="3"/>
    </row>
    <row r="6829" spans="3:3">
      <c r="C6829" s="3"/>
    </row>
    <row r="6830" spans="3:3">
      <c r="C6830" s="3"/>
    </row>
    <row r="6831" spans="3:3">
      <c r="C6831" s="3"/>
    </row>
    <row r="6832" spans="3:3">
      <c r="C6832" s="3"/>
    </row>
    <row r="6833" spans="3:3">
      <c r="C6833" s="3"/>
    </row>
    <row r="6834" spans="3:3">
      <c r="C6834" s="3"/>
    </row>
    <row r="6835" spans="3:3">
      <c r="C6835" s="3"/>
    </row>
    <row r="6836" spans="3:3">
      <c r="C6836" s="3"/>
    </row>
    <row r="6837" spans="3:3">
      <c r="C6837" s="3"/>
    </row>
    <row r="6838" spans="3:3">
      <c r="C6838" s="3"/>
    </row>
    <row r="6839" spans="3:3">
      <c r="C6839" s="3"/>
    </row>
    <row r="6840" spans="3:3">
      <c r="C6840" s="3"/>
    </row>
    <row r="6841" spans="3:3">
      <c r="C6841" s="3"/>
    </row>
    <row r="6842" spans="3:3">
      <c r="C6842" s="3"/>
    </row>
    <row r="6843" spans="3:3">
      <c r="C6843" s="3"/>
    </row>
    <row r="6844" spans="3:3">
      <c r="C6844" s="3"/>
    </row>
    <row r="6845" spans="3:3">
      <c r="C6845" s="3"/>
    </row>
    <row r="6846" spans="3:3">
      <c r="C6846" s="3"/>
    </row>
    <row r="6847" spans="3:3">
      <c r="C6847" s="3"/>
    </row>
    <row r="6848" spans="3:3">
      <c r="C6848" s="3"/>
    </row>
    <row r="6849" spans="3:3">
      <c r="C6849" s="3"/>
    </row>
    <row r="6850" spans="3:3">
      <c r="C6850" s="3"/>
    </row>
    <row r="6851" spans="3:3">
      <c r="C6851" s="3"/>
    </row>
    <row r="6852" spans="3:3">
      <c r="C6852" s="3"/>
    </row>
    <row r="6853" spans="3:3">
      <c r="C6853" s="3"/>
    </row>
    <row r="6854" spans="3:3">
      <c r="C6854" s="3"/>
    </row>
    <row r="6855" spans="3:3">
      <c r="C6855" s="3"/>
    </row>
    <row r="6856" spans="3:3">
      <c r="C6856" s="3"/>
    </row>
    <row r="6857" spans="3:3">
      <c r="C6857" s="3"/>
    </row>
    <row r="6858" spans="3:3">
      <c r="C6858" s="3"/>
    </row>
    <row r="6859" spans="3:3">
      <c r="C6859" s="3"/>
    </row>
    <row r="6860" spans="3:3">
      <c r="C6860" s="3"/>
    </row>
    <row r="6861" spans="3:3">
      <c r="C6861" s="3"/>
    </row>
    <row r="6862" spans="3:3">
      <c r="C6862" s="3"/>
    </row>
    <row r="6863" spans="3:3">
      <c r="C6863" s="3"/>
    </row>
    <row r="6864" spans="3:3">
      <c r="C6864" s="3"/>
    </row>
    <row r="6865" spans="3:3">
      <c r="C6865" s="3"/>
    </row>
    <row r="6866" spans="3:3">
      <c r="C6866" s="3"/>
    </row>
    <row r="6867" spans="3:3">
      <c r="C6867" s="3"/>
    </row>
    <row r="6868" spans="3:3">
      <c r="C6868" s="3"/>
    </row>
    <row r="6869" spans="3:3">
      <c r="C6869" s="3"/>
    </row>
    <row r="6870" spans="3:3">
      <c r="C6870" s="3"/>
    </row>
    <row r="6871" spans="3:3">
      <c r="C6871" s="3"/>
    </row>
    <row r="6872" spans="3:3">
      <c r="C6872" s="3"/>
    </row>
    <row r="6873" spans="3:3">
      <c r="C6873" s="3"/>
    </row>
    <row r="6874" spans="3:3">
      <c r="C6874" s="3"/>
    </row>
    <row r="6875" spans="3:3">
      <c r="C6875" s="3"/>
    </row>
    <row r="6876" spans="3:3">
      <c r="C6876" s="3"/>
    </row>
    <row r="6877" spans="3:3">
      <c r="C6877" s="3"/>
    </row>
    <row r="6878" spans="3:3">
      <c r="C6878" s="3"/>
    </row>
    <row r="6879" spans="3:3">
      <c r="C6879" s="3"/>
    </row>
    <row r="6880" spans="3:3">
      <c r="C6880" s="3"/>
    </row>
    <row r="6881" spans="3:3">
      <c r="C6881" s="3"/>
    </row>
    <row r="6882" spans="3:3">
      <c r="C6882" s="3"/>
    </row>
    <row r="6883" spans="3:3">
      <c r="C6883" s="3"/>
    </row>
    <row r="6884" spans="3:3">
      <c r="C6884" s="3"/>
    </row>
    <row r="6885" spans="3:3">
      <c r="C6885" s="3"/>
    </row>
    <row r="6886" spans="3:3">
      <c r="C6886" s="3"/>
    </row>
    <row r="6887" spans="3:3">
      <c r="C6887" s="3"/>
    </row>
    <row r="6888" spans="3:3">
      <c r="C6888" s="3"/>
    </row>
    <row r="6889" spans="3:3">
      <c r="C6889" s="3"/>
    </row>
    <row r="6890" spans="3:3">
      <c r="C6890" s="3"/>
    </row>
    <row r="6891" spans="3:3">
      <c r="C6891" s="3"/>
    </row>
    <row r="6892" spans="3:3">
      <c r="C6892" s="3"/>
    </row>
    <row r="6893" spans="3:3">
      <c r="C6893" s="3"/>
    </row>
    <row r="6894" spans="3:3">
      <c r="C6894" s="3"/>
    </row>
    <row r="6895" spans="3:3">
      <c r="C6895" s="3"/>
    </row>
    <row r="6896" spans="3:3">
      <c r="C6896" s="3"/>
    </row>
    <row r="6897" spans="3:3">
      <c r="C6897" s="3"/>
    </row>
    <row r="6898" spans="3:3">
      <c r="C6898" s="3"/>
    </row>
    <row r="6899" spans="3:3">
      <c r="C6899" s="3"/>
    </row>
    <row r="6900" spans="3:3">
      <c r="C6900" s="3"/>
    </row>
    <row r="6901" spans="3:3">
      <c r="C6901" s="3"/>
    </row>
    <row r="6902" spans="3:3">
      <c r="C6902" s="3"/>
    </row>
    <row r="6903" spans="3:3">
      <c r="C6903" s="3"/>
    </row>
    <row r="6904" spans="3:3">
      <c r="C6904" s="3"/>
    </row>
    <row r="6905" spans="3:3">
      <c r="C6905" s="3"/>
    </row>
    <row r="6906" spans="3:3">
      <c r="C6906" s="3"/>
    </row>
    <row r="6907" spans="3:3">
      <c r="C6907" s="3"/>
    </row>
    <row r="6908" spans="3:3">
      <c r="C6908" s="3"/>
    </row>
    <row r="6909" spans="3:3">
      <c r="C6909" s="3"/>
    </row>
    <row r="6910" spans="3:3">
      <c r="C6910" s="3"/>
    </row>
    <row r="6911" spans="3:3">
      <c r="C6911" s="3"/>
    </row>
    <row r="6912" spans="3:3">
      <c r="C6912" s="3"/>
    </row>
    <row r="6913" spans="3:3">
      <c r="C6913" s="3"/>
    </row>
    <row r="6914" spans="3:3">
      <c r="C6914" s="3"/>
    </row>
    <row r="6915" spans="3:3">
      <c r="C6915" s="3"/>
    </row>
    <row r="6916" spans="3:3">
      <c r="C6916" s="3"/>
    </row>
    <row r="6917" spans="3:3">
      <c r="C6917" s="3"/>
    </row>
    <row r="6918" spans="3:3">
      <c r="C6918" s="3"/>
    </row>
    <row r="6919" spans="3:3">
      <c r="C6919" s="3"/>
    </row>
    <row r="6920" spans="3:3">
      <c r="C6920" s="3"/>
    </row>
    <row r="6921" spans="3:3">
      <c r="C6921" s="3"/>
    </row>
    <row r="6922" spans="3:3">
      <c r="C6922" s="3"/>
    </row>
    <row r="6923" spans="3:3">
      <c r="C6923" s="3"/>
    </row>
    <row r="6924" spans="3:3">
      <c r="C6924" s="3"/>
    </row>
    <row r="6925" spans="3:3">
      <c r="C6925" s="3"/>
    </row>
    <row r="6926" spans="3:3">
      <c r="C6926" s="3"/>
    </row>
    <row r="6927" spans="3:3">
      <c r="C6927" s="3"/>
    </row>
    <row r="6928" spans="3:3">
      <c r="C6928" s="3"/>
    </row>
    <row r="6929" spans="3:3">
      <c r="C6929" s="3"/>
    </row>
    <row r="6930" spans="3:3">
      <c r="C6930" s="3"/>
    </row>
    <row r="6931" spans="3:3">
      <c r="C6931" s="3"/>
    </row>
    <row r="6932" spans="3:3">
      <c r="C6932" s="3"/>
    </row>
    <row r="6933" spans="3:3">
      <c r="C6933" s="3"/>
    </row>
    <row r="6934" spans="3:3">
      <c r="C6934" s="3"/>
    </row>
    <row r="6935" spans="3:3">
      <c r="C6935" s="3"/>
    </row>
    <row r="6936" spans="3:3">
      <c r="C6936" s="3"/>
    </row>
    <row r="6937" spans="3:3">
      <c r="C6937" s="3"/>
    </row>
    <row r="6938" spans="3:3">
      <c r="C6938" s="3"/>
    </row>
    <row r="6939" spans="3:3">
      <c r="C6939" s="3"/>
    </row>
    <row r="6940" spans="3:3">
      <c r="C6940" s="3"/>
    </row>
    <row r="6941" spans="3:3">
      <c r="C6941" s="3"/>
    </row>
    <row r="6942" spans="3:3">
      <c r="C6942" s="3"/>
    </row>
    <row r="6943" spans="3:3">
      <c r="C6943" s="3"/>
    </row>
    <row r="6944" spans="3:3">
      <c r="C6944" s="3"/>
    </row>
    <row r="6945" spans="3:3">
      <c r="C6945" s="3"/>
    </row>
    <row r="6946" spans="3:3">
      <c r="C6946" s="3"/>
    </row>
    <row r="6947" spans="3:3">
      <c r="C6947" s="3"/>
    </row>
    <row r="6948" spans="3:3">
      <c r="C6948" s="3"/>
    </row>
    <row r="6949" spans="3:3">
      <c r="C6949" s="3"/>
    </row>
    <row r="6950" spans="3:3">
      <c r="C6950" s="3"/>
    </row>
    <row r="6951" spans="3:3">
      <c r="C6951" s="3"/>
    </row>
    <row r="6952" spans="3:3">
      <c r="C6952" s="3"/>
    </row>
    <row r="6953" spans="3:3">
      <c r="C6953" s="3"/>
    </row>
    <row r="6954" spans="3:3">
      <c r="C6954" s="3"/>
    </row>
    <row r="6955" spans="3:3">
      <c r="C6955" s="3"/>
    </row>
    <row r="6956" spans="3:3">
      <c r="C6956" s="3"/>
    </row>
    <row r="6957" spans="3:3">
      <c r="C6957" s="3"/>
    </row>
    <row r="6958" spans="3:3">
      <c r="C6958" s="3"/>
    </row>
    <row r="6959" spans="3:3">
      <c r="C6959" s="3"/>
    </row>
    <row r="6960" spans="3:3">
      <c r="C6960" s="3"/>
    </row>
    <row r="6961" spans="3:3">
      <c r="C6961" s="3"/>
    </row>
    <row r="6962" spans="3:3">
      <c r="C6962" s="3"/>
    </row>
    <row r="6963" spans="3:3">
      <c r="C6963" s="3"/>
    </row>
    <row r="6964" spans="3:3">
      <c r="C6964" s="3"/>
    </row>
    <row r="6965" spans="3:3">
      <c r="C6965" s="3"/>
    </row>
    <row r="6966" spans="3:3">
      <c r="C6966" s="3"/>
    </row>
    <row r="6967" spans="3:3">
      <c r="C6967" s="3"/>
    </row>
    <row r="6968" spans="3:3">
      <c r="C6968" s="3"/>
    </row>
    <row r="6969" spans="3:3">
      <c r="C6969" s="3"/>
    </row>
    <row r="6970" spans="3:3">
      <c r="C6970" s="3"/>
    </row>
    <row r="6971" spans="3:3">
      <c r="C6971" s="3"/>
    </row>
    <row r="6972" spans="3:3">
      <c r="C6972" s="3"/>
    </row>
    <row r="6973" spans="3:3">
      <c r="C6973" s="3"/>
    </row>
    <row r="6974" spans="3:3">
      <c r="C6974" s="3"/>
    </row>
    <row r="6975" spans="3:3">
      <c r="C6975" s="3"/>
    </row>
    <row r="6976" spans="3:3">
      <c r="C6976" s="3"/>
    </row>
    <row r="6977" spans="3:3">
      <c r="C6977" s="3"/>
    </row>
    <row r="6978" spans="3:3">
      <c r="C6978" s="3"/>
    </row>
    <row r="6979" spans="3:3">
      <c r="C6979" s="3"/>
    </row>
    <row r="6980" spans="3:3">
      <c r="C6980" s="3"/>
    </row>
    <row r="6981" spans="3:3">
      <c r="C6981" s="3"/>
    </row>
    <row r="6982" spans="3:3">
      <c r="C6982" s="3"/>
    </row>
    <row r="6983" spans="3:3">
      <c r="C6983" s="3"/>
    </row>
    <row r="6984" spans="3:3">
      <c r="C6984" s="3"/>
    </row>
    <row r="6985" spans="3:3">
      <c r="C6985" s="3"/>
    </row>
    <row r="6986" spans="3:3">
      <c r="C6986" s="3"/>
    </row>
    <row r="6987" spans="3:3">
      <c r="C6987" s="3"/>
    </row>
    <row r="6988" spans="3:3">
      <c r="C6988" s="3"/>
    </row>
    <row r="6989" spans="3:3">
      <c r="C6989" s="3"/>
    </row>
    <row r="6990" spans="3:3">
      <c r="C6990" s="3"/>
    </row>
    <row r="6991" spans="3:3">
      <c r="C6991" s="3"/>
    </row>
    <row r="6992" spans="3:3">
      <c r="C6992" s="3"/>
    </row>
    <row r="6993" spans="3:3">
      <c r="C6993" s="3"/>
    </row>
    <row r="6994" spans="3:3">
      <c r="C6994" s="3"/>
    </row>
    <row r="6995" spans="3:3">
      <c r="C6995" s="3"/>
    </row>
    <row r="6996" spans="3:3">
      <c r="C6996" s="3"/>
    </row>
    <row r="6997" spans="3:3">
      <c r="C6997" s="3"/>
    </row>
    <row r="6998" spans="3:3">
      <c r="C6998" s="3"/>
    </row>
    <row r="6999" spans="3:3">
      <c r="C6999" s="3"/>
    </row>
    <row r="7000" spans="3:3">
      <c r="C7000" s="3"/>
    </row>
    <row r="7001" spans="3:3">
      <c r="C7001" s="3"/>
    </row>
    <row r="7002" spans="3:3">
      <c r="C7002" s="3"/>
    </row>
    <row r="7003" spans="3:3">
      <c r="C7003" s="3"/>
    </row>
    <row r="7004" spans="3:3">
      <c r="C7004" s="3"/>
    </row>
    <row r="7005" spans="3:3">
      <c r="C7005" s="3"/>
    </row>
    <row r="7006" spans="3:3">
      <c r="C7006" s="3"/>
    </row>
    <row r="7007" spans="3:3">
      <c r="C7007" s="3"/>
    </row>
    <row r="7008" spans="3:3">
      <c r="C7008" s="3"/>
    </row>
    <row r="7009" spans="3:3">
      <c r="C7009" s="3"/>
    </row>
    <row r="7010" spans="3:3">
      <c r="C7010" s="3"/>
    </row>
    <row r="7011" spans="3:3">
      <c r="C7011" s="3"/>
    </row>
    <row r="7012" spans="3:3">
      <c r="C7012" s="3"/>
    </row>
    <row r="7013" spans="3:3">
      <c r="C7013" s="3"/>
    </row>
    <row r="7014" spans="3:3">
      <c r="C7014" s="3"/>
    </row>
    <row r="7015" spans="3:3">
      <c r="C7015" s="3"/>
    </row>
    <row r="7016" spans="3:3">
      <c r="C7016" s="3"/>
    </row>
    <row r="7017" spans="3:3">
      <c r="C7017" s="3"/>
    </row>
    <row r="7018" spans="3:3">
      <c r="C7018" s="3"/>
    </row>
    <row r="7019" spans="3:3">
      <c r="C7019" s="3"/>
    </row>
    <row r="7020" spans="3:3">
      <c r="C7020" s="3"/>
    </row>
    <row r="7021" spans="3:3">
      <c r="C7021" s="3"/>
    </row>
    <row r="7022" spans="3:3">
      <c r="C7022" s="3"/>
    </row>
    <row r="7023" spans="3:3">
      <c r="C7023" s="3"/>
    </row>
    <row r="7024" spans="3:3">
      <c r="C7024" s="3"/>
    </row>
    <row r="7025" spans="3:3">
      <c r="C7025" s="3"/>
    </row>
    <row r="7026" spans="3:3">
      <c r="C7026" s="3"/>
    </row>
    <row r="7027" spans="3:3">
      <c r="C7027" s="3"/>
    </row>
    <row r="7028" spans="3:3">
      <c r="C7028" s="3"/>
    </row>
    <row r="7029" spans="3:3">
      <c r="C7029" s="3"/>
    </row>
    <row r="7030" spans="3:3">
      <c r="C7030" s="3"/>
    </row>
    <row r="7031" spans="3:3">
      <c r="C7031" s="3"/>
    </row>
    <row r="7032" spans="3:3">
      <c r="C7032" s="3"/>
    </row>
    <row r="7033" spans="3:3">
      <c r="C7033" s="3"/>
    </row>
    <row r="7034" spans="3:3">
      <c r="C7034" s="3"/>
    </row>
    <row r="7035" spans="3:3">
      <c r="C7035" s="3"/>
    </row>
    <row r="7036" spans="3:3">
      <c r="C7036" s="3"/>
    </row>
    <row r="7037" spans="3:3">
      <c r="C7037" s="3"/>
    </row>
    <row r="7038" spans="3:3">
      <c r="C7038" s="3"/>
    </row>
    <row r="7039" spans="3:3">
      <c r="C7039" s="3"/>
    </row>
    <row r="7040" spans="3:3">
      <c r="C7040" s="3"/>
    </row>
    <row r="7041" spans="3:3">
      <c r="C7041" s="3"/>
    </row>
    <row r="7042" spans="3:3">
      <c r="C7042" s="3"/>
    </row>
    <row r="7043" spans="3:3">
      <c r="C7043" s="3"/>
    </row>
    <row r="7044" spans="3:3">
      <c r="C7044" s="3"/>
    </row>
    <row r="7045" spans="3:3">
      <c r="C7045" s="3"/>
    </row>
    <row r="7046" spans="3:3">
      <c r="C7046" s="3"/>
    </row>
    <row r="7047" spans="3:3">
      <c r="C7047" s="3"/>
    </row>
    <row r="7048" spans="3:3">
      <c r="C7048" s="3"/>
    </row>
    <row r="7049" spans="3:3">
      <c r="C7049" s="3"/>
    </row>
    <row r="7050" spans="3:3">
      <c r="C7050" s="3"/>
    </row>
    <row r="7051" spans="3:3">
      <c r="C7051" s="3"/>
    </row>
    <row r="7052" spans="3:3">
      <c r="C7052" s="3"/>
    </row>
    <row r="7053" spans="3:3">
      <c r="C7053" s="3"/>
    </row>
    <row r="7054" spans="3:3">
      <c r="C7054" s="3"/>
    </row>
    <row r="7055" spans="3:3">
      <c r="C7055" s="3"/>
    </row>
    <row r="7056" spans="3:3">
      <c r="C7056" s="3"/>
    </row>
    <row r="7057" spans="3:3">
      <c r="C7057" s="3"/>
    </row>
    <row r="7058" spans="3:3">
      <c r="C7058" s="3"/>
    </row>
    <row r="7059" spans="3:3">
      <c r="C7059" s="3"/>
    </row>
    <row r="7060" spans="3:3">
      <c r="C7060" s="3"/>
    </row>
    <row r="7061" spans="3:3">
      <c r="C7061" s="3"/>
    </row>
    <row r="7062" spans="3:3">
      <c r="C7062" s="3"/>
    </row>
    <row r="7063" spans="3:3">
      <c r="C7063" s="3"/>
    </row>
    <row r="7064" spans="3:3">
      <c r="C7064" s="3"/>
    </row>
    <row r="7065" spans="3:3">
      <c r="C7065" s="3"/>
    </row>
    <row r="7066" spans="3:3">
      <c r="C7066" s="3"/>
    </row>
    <row r="7067" spans="3:3">
      <c r="C7067" s="3"/>
    </row>
    <row r="7068" spans="3:3">
      <c r="C7068" s="3"/>
    </row>
    <row r="7069" spans="3:3">
      <c r="C7069" s="3"/>
    </row>
    <row r="7070" spans="3:3">
      <c r="C7070" s="3"/>
    </row>
    <row r="7071" spans="3:3">
      <c r="C7071" s="3"/>
    </row>
    <row r="7072" spans="3:3">
      <c r="C7072" s="3"/>
    </row>
    <row r="7073" spans="3:3">
      <c r="C7073" s="3"/>
    </row>
    <row r="7074" spans="3:3">
      <c r="C7074" s="3"/>
    </row>
    <row r="7075" spans="3:3">
      <c r="C7075" s="3"/>
    </row>
    <row r="7076" spans="3:3">
      <c r="C7076" s="3"/>
    </row>
    <row r="7077" spans="3:3">
      <c r="C7077" s="3"/>
    </row>
    <row r="7078" spans="3:3">
      <c r="C7078" s="3"/>
    </row>
    <row r="7079" spans="3:3">
      <c r="C7079" s="3"/>
    </row>
    <row r="7080" spans="3:3">
      <c r="C7080" s="3"/>
    </row>
    <row r="7081" spans="3:3">
      <c r="C7081" s="3"/>
    </row>
    <row r="7082" spans="3:3">
      <c r="C7082" s="3"/>
    </row>
    <row r="7083" spans="3:3">
      <c r="C7083" s="3"/>
    </row>
    <row r="7084" spans="3:3">
      <c r="C7084" s="3"/>
    </row>
    <row r="7085" spans="3:3">
      <c r="C7085" s="3"/>
    </row>
    <row r="7086" spans="3:3">
      <c r="C7086" s="3"/>
    </row>
    <row r="7087" spans="3:3">
      <c r="C7087" s="3"/>
    </row>
    <row r="7088" spans="3:3">
      <c r="C7088" s="3"/>
    </row>
    <row r="7089" spans="3:3">
      <c r="C7089" s="3"/>
    </row>
    <row r="7090" spans="3:3">
      <c r="C7090" s="3"/>
    </row>
    <row r="7091" spans="3:3">
      <c r="C7091" s="3"/>
    </row>
    <row r="7092" spans="3:3">
      <c r="C7092" s="3"/>
    </row>
    <row r="7093" spans="3:3">
      <c r="C7093" s="3"/>
    </row>
    <row r="7094" spans="3:3">
      <c r="C7094" s="3"/>
    </row>
    <row r="7095" spans="3:3">
      <c r="C7095" s="3"/>
    </row>
    <row r="7096" spans="3:3">
      <c r="C7096" s="3"/>
    </row>
    <row r="7097" spans="3:3">
      <c r="C7097" s="3"/>
    </row>
    <row r="7098" spans="3:3">
      <c r="C7098" s="3"/>
    </row>
    <row r="7099" spans="3:3">
      <c r="C7099" s="3"/>
    </row>
    <row r="7100" spans="3:3">
      <c r="C7100" s="3"/>
    </row>
    <row r="7101" spans="3:3">
      <c r="C7101" s="3"/>
    </row>
    <row r="7102" spans="3:3">
      <c r="C7102" s="3"/>
    </row>
    <row r="7103" spans="3:3">
      <c r="C7103" s="3"/>
    </row>
    <row r="7104" spans="3:3">
      <c r="C7104" s="3"/>
    </row>
    <row r="7105" spans="3:3">
      <c r="C7105" s="3"/>
    </row>
    <row r="7106" spans="3:3">
      <c r="C7106" s="3"/>
    </row>
    <row r="7107" spans="3:3">
      <c r="C7107" s="3"/>
    </row>
    <row r="7108" spans="3:3">
      <c r="C7108" s="3"/>
    </row>
    <row r="7109" spans="3:3">
      <c r="C7109" s="3"/>
    </row>
    <row r="7110" spans="3:3">
      <c r="C7110" s="3"/>
    </row>
    <row r="7111" spans="3:3">
      <c r="C7111" s="3"/>
    </row>
    <row r="7112" spans="3:3">
      <c r="C7112" s="3"/>
    </row>
    <row r="7113" spans="3:3">
      <c r="C7113" s="3"/>
    </row>
    <row r="7114" spans="3:3">
      <c r="C7114" s="3"/>
    </row>
    <row r="7115" spans="3:3">
      <c r="C7115" s="3"/>
    </row>
    <row r="7116" spans="3:3">
      <c r="C7116" s="3"/>
    </row>
    <row r="7117" spans="3:3">
      <c r="C7117" s="3"/>
    </row>
    <row r="7118" spans="3:3">
      <c r="C7118" s="3"/>
    </row>
    <row r="7119" spans="3:3">
      <c r="C7119" s="3"/>
    </row>
    <row r="7120" spans="3:3">
      <c r="C7120" s="3"/>
    </row>
    <row r="7121" spans="3:3">
      <c r="C7121" s="3"/>
    </row>
    <row r="7122" spans="3:3">
      <c r="C7122" s="3"/>
    </row>
    <row r="7123" spans="3:3">
      <c r="C7123" s="3"/>
    </row>
    <row r="7124" spans="3:3">
      <c r="C7124" s="3"/>
    </row>
    <row r="7125" spans="3:3">
      <c r="C7125" s="3"/>
    </row>
    <row r="7126" spans="3:3">
      <c r="C7126" s="3"/>
    </row>
    <row r="7127" spans="3:3">
      <c r="C7127" s="3"/>
    </row>
    <row r="7128" spans="3:3">
      <c r="C7128" s="3"/>
    </row>
    <row r="7129" spans="3:3">
      <c r="C7129" s="3"/>
    </row>
    <row r="7130" spans="3:3">
      <c r="C7130" s="3"/>
    </row>
    <row r="7131" spans="3:3">
      <c r="C7131" s="3"/>
    </row>
    <row r="7132" spans="3:3">
      <c r="C7132" s="3"/>
    </row>
    <row r="7133" spans="3:3">
      <c r="C7133" s="3"/>
    </row>
    <row r="7134" spans="3:3">
      <c r="C7134" s="3"/>
    </row>
    <row r="7135" spans="3:3">
      <c r="C7135" s="3"/>
    </row>
    <row r="7136" spans="3:3">
      <c r="C7136" s="3"/>
    </row>
    <row r="7137" spans="3:3">
      <c r="C7137" s="3"/>
    </row>
    <row r="7138" spans="3:3">
      <c r="C7138" s="3"/>
    </row>
    <row r="7139" spans="3:3">
      <c r="C7139" s="3"/>
    </row>
    <row r="7140" spans="3:3">
      <c r="C7140" s="3"/>
    </row>
    <row r="7141" spans="3:3">
      <c r="C7141" s="3"/>
    </row>
    <row r="7142" spans="3:3">
      <c r="C7142" s="3"/>
    </row>
    <row r="7143" spans="3:3">
      <c r="C7143" s="3"/>
    </row>
    <row r="7144" spans="3:3">
      <c r="C7144" s="3"/>
    </row>
    <row r="7145" spans="3:3">
      <c r="C7145" s="3"/>
    </row>
    <row r="7146" spans="3:3">
      <c r="C7146" s="3"/>
    </row>
    <row r="7147" spans="3:3">
      <c r="C7147" s="3"/>
    </row>
    <row r="7148" spans="3:3">
      <c r="C7148" s="3"/>
    </row>
    <row r="7149" spans="3:3">
      <c r="C7149" s="3"/>
    </row>
    <row r="7150" spans="3:3">
      <c r="C7150" s="3"/>
    </row>
    <row r="7151" spans="3:3">
      <c r="C7151" s="3"/>
    </row>
    <row r="7152" spans="3:3">
      <c r="C7152" s="3"/>
    </row>
    <row r="7153" spans="3:3">
      <c r="C7153" s="3"/>
    </row>
    <row r="7154" spans="3:3">
      <c r="C7154" s="3"/>
    </row>
    <row r="7155" spans="3:3">
      <c r="C7155" s="3"/>
    </row>
    <row r="7156" spans="3:3">
      <c r="C7156" s="3"/>
    </row>
    <row r="7157" spans="3:3">
      <c r="C7157" s="3"/>
    </row>
    <row r="7158" spans="3:3">
      <c r="C7158" s="3"/>
    </row>
    <row r="7159" spans="3:3">
      <c r="C7159" s="3"/>
    </row>
    <row r="7160" spans="3:3">
      <c r="C7160" s="3"/>
    </row>
    <row r="7161" spans="3:3">
      <c r="C7161" s="3"/>
    </row>
    <row r="7162" spans="3:3">
      <c r="C7162" s="3"/>
    </row>
    <row r="7163" spans="3:3">
      <c r="C7163" s="3"/>
    </row>
    <row r="7164" spans="3:3">
      <c r="C7164" s="3"/>
    </row>
    <row r="7165" spans="3:3">
      <c r="C7165" s="3"/>
    </row>
    <row r="7166" spans="3:3">
      <c r="C7166" s="3"/>
    </row>
    <row r="7167" spans="3:3">
      <c r="C7167" s="3"/>
    </row>
    <row r="7168" spans="3:3">
      <c r="C7168" s="3"/>
    </row>
    <row r="7169" spans="3:3">
      <c r="C7169" s="3"/>
    </row>
    <row r="7170" spans="3:3">
      <c r="C7170" s="3"/>
    </row>
    <row r="7171" spans="3:3">
      <c r="C7171" s="3"/>
    </row>
    <row r="7172" spans="3:3">
      <c r="C7172" s="3"/>
    </row>
    <row r="7173" spans="3:3">
      <c r="C7173" s="3"/>
    </row>
    <row r="7174" spans="3:3">
      <c r="C7174" s="3"/>
    </row>
    <row r="7175" spans="3:3">
      <c r="C7175" s="3"/>
    </row>
    <row r="7176" spans="3:3">
      <c r="C7176" s="3"/>
    </row>
    <row r="7177" spans="3:3">
      <c r="C7177" s="3"/>
    </row>
    <row r="7178" spans="3:3">
      <c r="C7178" s="3"/>
    </row>
    <row r="7179" spans="3:3">
      <c r="C7179" s="3"/>
    </row>
    <row r="7180" spans="3:3">
      <c r="C7180" s="3"/>
    </row>
    <row r="7181" spans="3:3">
      <c r="C7181" s="3"/>
    </row>
    <row r="7182" spans="3:3">
      <c r="C7182" s="3"/>
    </row>
    <row r="7183" spans="3:3">
      <c r="C7183" s="3"/>
    </row>
    <row r="7184" spans="3:3">
      <c r="C7184" s="3"/>
    </row>
    <row r="7185" spans="3:3">
      <c r="C7185" s="3"/>
    </row>
    <row r="7186" spans="3:3">
      <c r="C7186" s="3"/>
    </row>
    <row r="7187" spans="3:3">
      <c r="C7187" s="3"/>
    </row>
    <row r="7188" spans="3:3">
      <c r="C7188" s="3"/>
    </row>
    <row r="7189" spans="3:3">
      <c r="C7189" s="3"/>
    </row>
    <row r="7190" spans="3:3">
      <c r="C7190" s="3"/>
    </row>
    <row r="7191" spans="3:3">
      <c r="C7191" s="3"/>
    </row>
    <row r="7192" spans="3:3">
      <c r="C7192" s="3"/>
    </row>
    <row r="7193" spans="3:3">
      <c r="C7193" s="3"/>
    </row>
    <row r="7194" spans="3:3">
      <c r="C7194" s="3"/>
    </row>
    <row r="7195" spans="3:3">
      <c r="C7195" s="3"/>
    </row>
    <row r="7196" spans="3:3">
      <c r="C7196" s="3"/>
    </row>
    <row r="7197" spans="3:3">
      <c r="C7197" s="3"/>
    </row>
    <row r="7198" spans="3:3">
      <c r="C7198" s="3"/>
    </row>
    <row r="7199" spans="3:3">
      <c r="C7199" s="3"/>
    </row>
    <row r="7200" spans="3:3">
      <c r="C7200" s="3"/>
    </row>
    <row r="7201" spans="3:3">
      <c r="C7201" s="3"/>
    </row>
    <row r="7202" spans="3:3">
      <c r="C7202" s="3"/>
    </row>
    <row r="7203" spans="3:3">
      <c r="C7203" s="3"/>
    </row>
    <row r="7204" spans="3:3">
      <c r="C7204" s="3"/>
    </row>
    <row r="7205" spans="3:3">
      <c r="C7205" s="3"/>
    </row>
    <row r="7206" spans="3:3">
      <c r="C7206" s="3"/>
    </row>
    <row r="7207" spans="3:3">
      <c r="C7207" s="3"/>
    </row>
    <row r="7208" spans="3:3">
      <c r="C7208" s="3"/>
    </row>
    <row r="7209" spans="3:3">
      <c r="C7209" s="3"/>
    </row>
    <row r="7210" spans="3:3">
      <c r="C7210" s="3"/>
    </row>
    <row r="7211" spans="3:3">
      <c r="C7211" s="3"/>
    </row>
    <row r="7212" spans="3:3">
      <c r="C7212" s="3"/>
    </row>
    <row r="7213" spans="3:3">
      <c r="C7213" s="3"/>
    </row>
    <row r="7214" spans="3:3">
      <c r="C7214" s="3"/>
    </row>
    <row r="7215" spans="3:3">
      <c r="C7215" s="3"/>
    </row>
    <row r="7216" spans="3:3">
      <c r="C7216" s="3"/>
    </row>
    <row r="7217" spans="3:3">
      <c r="C7217" s="3"/>
    </row>
    <row r="7218" spans="3:3">
      <c r="C7218" s="3"/>
    </row>
    <row r="7219" spans="3:3">
      <c r="C7219" s="3"/>
    </row>
    <row r="7220" spans="3:3">
      <c r="C7220" s="3"/>
    </row>
    <row r="7221" spans="3:3">
      <c r="C7221" s="3"/>
    </row>
    <row r="7222" spans="3:3">
      <c r="C7222" s="3"/>
    </row>
    <row r="7223" spans="3:3">
      <c r="C7223" s="3"/>
    </row>
    <row r="7224" spans="3:3">
      <c r="C7224" s="3"/>
    </row>
    <row r="7225" spans="3:3">
      <c r="C7225" s="3"/>
    </row>
    <row r="7226" spans="3:3">
      <c r="C7226" s="3"/>
    </row>
    <row r="7227" spans="3:3">
      <c r="C7227" s="3"/>
    </row>
    <row r="7228" spans="3:3">
      <c r="C7228" s="3"/>
    </row>
    <row r="7229" spans="3:3">
      <c r="C7229" s="3"/>
    </row>
    <row r="7230" spans="3:3">
      <c r="C7230" s="3"/>
    </row>
    <row r="7231" spans="3:3">
      <c r="C7231" s="3"/>
    </row>
    <row r="7232" spans="3:3">
      <c r="C7232" s="3"/>
    </row>
    <row r="7233" spans="3:3">
      <c r="C7233" s="3"/>
    </row>
    <row r="7234" spans="3:3">
      <c r="C7234" s="3"/>
    </row>
    <row r="7235" spans="3:3">
      <c r="C7235" s="3"/>
    </row>
    <row r="7236" spans="3:3">
      <c r="C7236" s="3"/>
    </row>
    <row r="7237" spans="3:3">
      <c r="C7237" s="3"/>
    </row>
    <row r="7238" spans="3:3">
      <c r="C7238" s="3"/>
    </row>
    <row r="7239" spans="3:3">
      <c r="C7239" s="3"/>
    </row>
    <row r="7240" spans="3:3">
      <c r="C7240" s="3"/>
    </row>
    <row r="7241" spans="3:3">
      <c r="C7241" s="3"/>
    </row>
    <row r="7242" spans="3:3">
      <c r="C7242" s="3"/>
    </row>
    <row r="7243" spans="3:3">
      <c r="C7243" s="3"/>
    </row>
    <row r="7244" spans="3:3">
      <c r="C7244" s="3"/>
    </row>
    <row r="7245" spans="3:3">
      <c r="C7245" s="3"/>
    </row>
    <row r="7246" spans="3:3">
      <c r="C7246" s="3"/>
    </row>
    <row r="7247" spans="3:3">
      <c r="C7247" s="3"/>
    </row>
    <row r="7248" spans="3:3">
      <c r="C7248" s="3"/>
    </row>
    <row r="7249" spans="3:3">
      <c r="C7249" s="3"/>
    </row>
    <row r="7250" spans="3:3">
      <c r="C7250" s="3"/>
    </row>
    <row r="7251" spans="3:3">
      <c r="C7251" s="3"/>
    </row>
    <row r="7252" spans="3:3">
      <c r="C7252" s="3"/>
    </row>
    <row r="7253" spans="3:3">
      <c r="C7253" s="3"/>
    </row>
    <row r="7254" spans="3:3">
      <c r="C7254" s="3"/>
    </row>
    <row r="7255" spans="3:3">
      <c r="C7255" s="3"/>
    </row>
    <row r="7256" spans="3:3">
      <c r="C7256" s="3"/>
    </row>
    <row r="7257" spans="3:3">
      <c r="C7257" s="3"/>
    </row>
    <row r="7258" spans="3:3">
      <c r="C7258" s="3"/>
    </row>
    <row r="7259" spans="3:3">
      <c r="C7259" s="3"/>
    </row>
    <row r="7260" spans="3:3">
      <c r="C7260" s="3"/>
    </row>
    <row r="7261" spans="3:3">
      <c r="C7261" s="3"/>
    </row>
    <row r="7262" spans="3:3">
      <c r="C7262" s="3"/>
    </row>
    <row r="7263" spans="3:3">
      <c r="C7263" s="3"/>
    </row>
    <row r="7264" spans="3:3">
      <c r="C7264" s="3"/>
    </row>
    <row r="7265" spans="3:3">
      <c r="C7265" s="3"/>
    </row>
    <row r="7266" spans="3:3">
      <c r="C7266" s="3"/>
    </row>
    <row r="7267" spans="3:3">
      <c r="C7267" s="3"/>
    </row>
    <row r="7268" spans="3:3">
      <c r="C7268" s="3"/>
    </row>
    <row r="7269" spans="3:3">
      <c r="C7269" s="3"/>
    </row>
    <row r="7270" spans="3:3">
      <c r="C7270" s="3"/>
    </row>
    <row r="7271" spans="3:3">
      <c r="C7271" s="3"/>
    </row>
    <row r="7272" spans="3:3">
      <c r="C7272" s="3"/>
    </row>
    <row r="7273" spans="3:3">
      <c r="C7273" s="3"/>
    </row>
    <row r="7274" spans="3:3">
      <c r="C7274" s="3"/>
    </row>
    <row r="7275" spans="3:3">
      <c r="C7275" s="3"/>
    </row>
    <row r="7276" spans="3:3">
      <c r="C7276" s="3"/>
    </row>
    <row r="7277" spans="3:3">
      <c r="C7277" s="3"/>
    </row>
    <row r="7278" spans="3:3">
      <c r="C7278" s="3"/>
    </row>
    <row r="7279" spans="3:3">
      <c r="C7279" s="3"/>
    </row>
    <row r="7280" spans="3:3">
      <c r="C7280" s="3"/>
    </row>
    <row r="7281" spans="3:3">
      <c r="C7281" s="3"/>
    </row>
    <row r="7282" spans="3:3">
      <c r="C7282" s="3"/>
    </row>
    <row r="7283" spans="3:3">
      <c r="C7283" s="3"/>
    </row>
    <row r="7284" spans="3:3">
      <c r="C7284" s="3"/>
    </row>
    <row r="7285" spans="3:3">
      <c r="C7285" s="3"/>
    </row>
    <row r="7286" spans="3:3">
      <c r="C7286" s="3"/>
    </row>
    <row r="7287" spans="3:3">
      <c r="C7287" s="3"/>
    </row>
    <row r="7288" spans="3:3">
      <c r="C7288" s="3"/>
    </row>
    <row r="7289" spans="3:3">
      <c r="C7289" s="3"/>
    </row>
    <row r="7290" spans="3:3">
      <c r="C7290" s="3"/>
    </row>
    <row r="7291" spans="3:3">
      <c r="C7291" s="3"/>
    </row>
    <row r="7292" spans="3:3">
      <c r="C7292" s="3"/>
    </row>
    <row r="7293" spans="3:3">
      <c r="C7293" s="3"/>
    </row>
    <row r="7294" spans="3:3">
      <c r="C7294" s="3"/>
    </row>
    <row r="7295" spans="3:3">
      <c r="C7295" s="3"/>
    </row>
    <row r="7296" spans="3:3">
      <c r="C7296" s="3"/>
    </row>
    <row r="7297" spans="3:3">
      <c r="C7297" s="3"/>
    </row>
    <row r="7298" spans="3:3">
      <c r="C7298" s="3"/>
    </row>
    <row r="7299" spans="3:3">
      <c r="C7299" s="3"/>
    </row>
    <row r="7300" spans="3:3">
      <c r="C7300" s="3"/>
    </row>
    <row r="7301" spans="3:3">
      <c r="C7301" s="3"/>
    </row>
    <row r="7302" spans="3:3">
      <c r="C7302" s="3"/>
    </row>
    <row r="7303" spans="3:3">
      <c r="C7303" s="3"/>
    </row>
    <row r="7304" spans="3:3">
      <c r="C7304" s="3"/>
    </row>
    <row r="7305" spans="3:3">
      <c r="C7305" s="3"/>
    </row>
    <row r="7306" spans="3:3">
      <c r="C7306" s="3"/>
    </row>
    <row r="7307" spans="3:3">
      <c r="C7307" s="3"/>
    </row>
    <row r="7308" spans="3:3">
      <c r="C7308" s="3"/>
    </row>
    <row r="7309" spans="3:3">
      <c r="C7309" s="3"/>
    </row>
    <row r="7310" spans="3:3">
      <c r="C7310" s="3"/>
    </row>
    <row r="7311" spans="3:3">
      <c r="C7311" s="3"/>
    </row>
    <row r="7312" spans="3:3">
      <c r="C7312" s="3"/>
    </row>
    <row r="7313" spans="3:3">
      <c r="C7313" s="3"/>
    </row>
    <row r="7314" spans="3:3">
      <c r="C7314" s="3"/>
    </row>
    <row r="7315" spans="3:3">
      <c r="C7315" s="3"/>
    </row>
    <row r="7316" spans="3:3">
      <c r="C7316" s="3"/>
    </row>
    <row r="7317" spans="3:3">
      <c r="C7317" s="3"/>
    </row>
    <row r="7318" spans="3:3">
      <c r="C7318" s="3"/>
    </row>
    <row r="7319" spans="3:3">
      <c r="C7319" s="3"/>
    </row>
    <row r="7320" spans="3:3">
      <c r="C7320" s="3"/>
    </row>
    <row r="7321" spans="3:3">
      <c r="C7321" s="3"/>
    </row>
    <row r="7322" spans="3:3">
      <c r="C7322" s="3"/>
    </row>
    <row r="7323" spans="3:3">
      <c r="C7323" s="3"/>
    </row>
    <row r="7324" spans="3:3">
      <c r="C7324" s="3"/>
    </row>
    <row r="7325" spans="3:3">
      <c r="C7325" s="3"/>
    </row>
    <row r="7326" spans="3:3">
      <c r="C7326" s="3"/>
    </row>
    <row r="7327" spans="3:3">
      <c r="C7327" s="3"/>
    </row>
    <row r="7328" spans="3:3">
      <c r="C7328" s="3"/>
    </row>
    <row r="7329" spans="3:3">
      <c r="C7329" s="3"/>
    </row>
    <row r="7330" spans="3:3">
      <c r="C7330" s="3"/>
    </row>
    <row r="7331" spans="3:3">
      <c r="C7331" s="3"/>
    </row>
    <row r="7332" spans="3:3">
      <c r="C7332" s="3"/>
    </row>
    <row r="7333" spans="3:3">
      <c r="C7333" s="3"/>
    </row>
    <row r="7334" spans="3:3">
      <c r="C7334" s="3"/>
    </row>
    <row r="7335" spans="3:3">
      <c r="C7335" s="3"/>
    </row>
    <row r="7336" spans="3:3">
      <c r="C7336" s="3"/>
    </row>
    <row r="7337" spans="3:3">
      <c r="C7337" s="3"/>
    </row>
    <row r="7338" spans="3:3">
      <c r="C7338" s="3"/>
    </row>
    <row r="7339" spans="3:3">
      <c r="C7339" s="3"/>
    </row>
    <row r="7340" spans="3:3">
      <c r="C7340" s="3"/>
    </row>
    <row r="7341" spans="3:3">
      <c r="C7341" s="3"/>
    </row>
    <row r="7342" spans="3:3">
      <c r="C7342" s="3"/>
    </row>
    <row r="7343" spans="3:3">
      <c r="C7343" s="3"/>
    </row>
    <row r="7344" spans="3:3">
      <c r="C7344" s="3"/>
    </row>
    <row r="7345" spans="3:3">
      <c r="C7345" s="3"/>
    </row>
    <row r="7346" spans="3:3">
      <c r="C7346" s="3"/>
    </row>
    <row r="7347" spans="3:3">
      <c r="C7347" s="3"/>
    </row>
    <row r="7348" spans="3:3">
      <c r="C7348" s="3"/>
    </row>
    <row r="7349" spans="3:3">
      <c r="C7349" s="3"/>
    </row>
    <row r="7350" spans="3:3">
      <c r="C7350" s="3"/>
    </row>
    <row r="7351" spans="3:3">
      <c r="C7351" s="3"/>
    </row>
    <row r="7352" spans="3:3">
      <c r="C7352" s="3"/>
    </row>
    <row r="7353" spans="3:3">
      <c r="C7353" s="3"/>
    </row>
    <row r="7354" spans="3:3">
      <c r="C7354" s="3"/>
    </row>
    <row r="7355" spans="3:3">
      <c r="C7355" s="3"/>
    </row>
    <row r="7356" spans="3:3">
      <c r="C7356" s="3"/>
    </row>
    <row r="7357" spans="3:3">
      <c r="C7357" s="3"/>
    </row>
    <row r="7358" spans="3:3">
      <c r="C7358" s="3"/>
    </row>
    <row r="7359" spans="3:3">
      <c r="C7359" s="3"/>
    </row>
    <row r="7360" spans="3:3">
      <c r="C7360" s="3"/>
    </row>
    <row r="7361" spans="3:3">
      <c r="C7361" s="3"/>
    </row>
    <row r="7362" spans="3:3">
      <c r="C7362" s="3"/>
    </row>
    <row r="7363" spans="3:3">
      <c r="C7363" s="3"/>
    </row>
    <row r="7364" spans="3:3">
      <c r="C7364" s="3"/>
    </row>
    <row r="7365" spans="3:3">
      <c r="C7365" s="3"/>
    </row>
    <row r="7366" spans="3:3">
      <c r="C7366" s="3"/>
    </row>
    <row r="7367" spans="3:3">
      <c r="C7367" s="3"/>
    </row>
    <row r="7368" spans="3:3">
      <c r="C7368" s="3"/>
    </row>
    <row r="7369" spans="3:3">
      <c r="C7369" s="3"/>
    </row>
    <row r="7370" spans="3:3">
      <c r="C7370" s="3"/>
    </row>
    <row r="7371" spans="3:3">
      <c r="C7371" s="3"/>
    </row>
    <row r="7372" spans="3:3">
      <c r="C7372" s="3"/>
    </row>
    <row r="7373" spans="3:3">
      <c r="C7373" s="3"/>
    </row>
    <row r="7374" spans="3:3">
      <c r="C7374" s="3"/>
    </row>
    <row r="7375" spans="3:3">
      <c r="C7375" s="3"/>
    </row>
    <row r="7376" spans="3:3">
      <c r="C7376" s="3"/>
    </row>
    <row r="7377" spans="3:3">
      <c r="C7377" s="3"/>
    </row>
    <row r="7378" spans="3:3">
      <c r="C7378" s="3"/>
    </row>
    <row r="7379" spans="3:3">
      <c r="C7379" s="3"/>
    </row>
    <row r="7380" spans="3:3">
      <c r="C7380" s="3"/>
    </row>
    <row r="7381" spans="3:3">
      <c r="C7381" s="3"/>
    </row>
    <row r="7382" spans="3:3">
      <c r="C7382" s="3"/>
    </row>
    <row r="7383" spans="3:3">
      <c r="C7383" s="3"/>
    </row>
    <row r="7384" spans="3:3">
      <c r="C7384" s="3"/>
    </row>
    <row r="7385" spans="3:3">
      <c r="C7385" s="3"/>
    </row>
    <row r="7386" spans="3:3">
      <c r="C7386" s="3"/>
    </row>
    <row r="7387" spans="3:3">
      <c r="C7387" s="3"/>
    </row>
    <row r="7388" spans="3:3">
      <c r="C7388" s="3"/>
    </row>
    <row r="7389" spans="3:3">
      <c r="C7389" s="3"/>
    </row>
    <row r="7390" spans="3:3">
      <c r="C7390" s="3"/>
    </row>
    <row r="7391" spans="3:3">
      <c r="C7391" s="3"/>
    </row>
    <row r="7392" spans="3:3">
      <c r="C7392" s="3"/>
    </row>
    <row r="7393" spans="3:3">
      <c r="C7393" s="3"/>
    </row>
    <row r="7394" spans="3:3">
      <c r="C7394" s="3"/>
    </row>
    <row r="7395" spans="3:3">
      <c r="C7395" s="3"/>
    </row>
    <row r="7396" spans="3:3">
      <c r="C7396" s="3"/>
    </row>
    <row r="7397" spans="3:3">
      <c r="C7397" s="3"/>
    </row>
    <row r="7398" spans="3:3">
      <c r="C7398" s="3"/>
    </row>
    <row r="7399" spans="3:3">
      <c r="C7399" s="3"/>
    </row>
    <row r="7400" spans="3:3">
      <c r="C7400" s="3"/>
    </row>
    <row r="7401" spans="3:3">
      <c r="C7401" s="3"/>
    </row>
    <row r="7402" spans="3:3">
      <c r="C7402" s="3"/>
    </row>
    <row r="7403" spans="3:3">
      <c r="C7403" s="3"/>
    </row>
    <row r="7404" spans="3:3">
      <c r="C7404" s="3"/>
    </row>
    <row r="7405" spans="3:3">
      <c r="C7405" s="3"/>
    </row>
    <row r="7406" spans="3:3">
      <c r="C7406" s="3"/>
    </row>
    <row r="7407" spans="3:3">
      <c r="C7407" s="3"/>
    </row>
    <row r="7408" spans="3:3">
      <c r="C7408" s="3"/>
    </row>
    <row r="7409" spans="3:3">
      <c r="C7409" s="3"/>
    </row>
    <row r="7410" spans="3:3">
      <c r="C7410" s="3"/>
    </row>
    <row r="7411" spans="3:3">
      <c r="C7411" s="3"/>
    </row>
    <row r="7412" spans="3:3">
      <c r="C7412" s="3"/>
    </row>
    <row r="7413" spans="3:3">
      <c r="C7413" s="3"/>
    </row>
    <row r="7414" spans="3:3">
      <c r="C7414" s="3"/>
    </row>
    <row r="7415" spans="3:3">
      <c r="C7415" s="3"/>
    </row>
    <row r="7416" spans="3:3">
      <c r="C7416" s="3"/>
    </row>
    <row r="7417" spans="3:3">
      <c r="C7417" s="3"/>
    </row>
    <row r="7418" spans="3:3">
      <c r="C7418" s="3"/>
    </row>
    <row r="7419" spans="3:3">
      <c r="C7419" s="3"/>
    </row>
    <row r="7420" spans="3:3">
      <c r="C7420" s="3"/>
    </row>
    <row r="7421" spans="3:3">
      <c r="C7421" s="3"/>
    </row>
    <row r="7422" spans="3:3">
      <c r="C7422" s="3"/>
    </row>
    <row r="7423" spans="3:3">
      <c r="C7423" s="3"/>
    </row>
    <row r="7424" spans="3:3">
      <c r="C7424" s="3"/>
    </row>
    <row r="7425" spans="3:3">
      <c r="C7425" s="3"/>
    </row>
    <row r="7426" spans="3:3">
      <c r="C7426" s="3"/>
    </row>
    <row r="7427" spans="3:3">
      <c r="C7427" s="3"/>
    </row>
    <row r="7428" spans="3:3">
      <c r="C7428" s="3"/>
    </row>
    <row r="7429" spans="3:3">
      <c r="C7429" s="3"/>
    </row>
    <row r="7430" spans="3:3">
      <c r="C7430" s="3"/>
    </row>
    <row r="7431" spans="3:3">
      <c r="C7431" s="3"/>
    </row>
    <row r="7432" spans="3:3">
      <c r="C7432" s="3"/>
    </row>
    <row r="7433" spans="3:3">
      <c r="C7433" s="3"/>
    </row>
    <row r="7434" spans="3:3">
      <c r="C7434" s="3"/>
    </row>
    <row r="7435" spans="3:3">
      <c r="C7435" s="3"/>
    </row>
    <row r="7436" spans="3:3">
      <c r="C7436" s="3"/>
    </row>
    <row r="7437" spans="3:3">
      <c r="C7437" s="3"/>
    </row>
    <row r="7438" spans="3:3">
      <c r="C7438" s="3"/>
    </row>
    <row r="7439" spans="3:3">
      <c r="C7439" s="3"/>
    </row>
    <row r="7440" spans="3:3">
      <c r="C7440" s="3"/>
    </row>
    <row r="7441" spans="3:3">
      <c r="C7441" s="3"/>
    </row>
    <row r="7442" spans="3:3">
      <c r="C7442" s="3"/>
    </row>
    <row r="7443" spans="3:3">
      <c r="C7443" s="3"/>
    </row>
    <row r="7444" spans="3:3">
      <c r="C7444" s="3"/>
    </row>
    <row r="7445" spans="3:3">
      <c r="C7445" s="3"/>
    </row>
    <row r="7446" spans="3:3">
      <c r="C7446" s="3"/>
    </row>
    <row r="7447" spans="3:3">
      <c r="C7447" s="3"/>
    </row>
    <row r="7448" spans="3:3">
      <c r="C7448" s="3"/>
    </row>
    <row r="7449" spans="3:3">
      <c r="C7449" s="3"/>
    </row>
    <row r="7450" spans="3:3">
      <c r="C7450" s="3"/>
    </row>
    <row r="7451" spans="3:3">
      <c r="C7451" s="3"/>
    </row>
    <row r="7452" spans="3:3">
      <c r="C7452" s="3"/>
    </row>
    <row r="7453" spans="3:3">
      <c r="C7453" s="3"/>
    </row>
    <row r="7454" spans="3:3">
      <c r="C7454" s="3"/>
    </row>
    <row r="7455" spans="3:3">
      <c r="C7455" s="3"/>
    </row>
    <row r="7456" spans="3:3">
      <c r="C7456" s="3"/>
    </row>
    <row r="7457" spans="3:3">
      <c r="C7457" s="3"/>
    </row>
    <row r="7458" spans="3:3">
      <c r="C7458" s="3"/>
    </row>
    <row r="7459" spans="3:3">
      <c r="C7459" s="3"/>
    </row>
    <row r="7460" spans="3:3">
      <c r="C7460" s="3"/>
    </row>
    <row r="7461" spans="3:3">
      <c r="C7461" s="3"/>
    </row>
    <row r="7462" spans="3:3">
      <c r="C7462" s="3"/>
    </row>
    <row r="7463" spans="3:3">
      <c r="C7463" s="3"/>
    </row>
    <row r="7464" spans="3:3">
      <c r="C7464" s="3"/>
    </row>
    <row r="7465" spans="3:3">
      <c r="C7465" s="3"/>
    </row>
    <row r="7466" spans="3:3">
      <c r="C7466" s="3"/>
    </row>
    <row r="7467" spans="3:3">
      <c r="C7467" s="3"/>
    </row>
    <row r="7468" spans="3:3">
      <c r="C7468" s="3"/>
    </row>
    <row r="7469" spans="3:3">
      <c r="C7469" s="3"/>
    </row>
    <row r="7470" spans="3:3">
      <c r="C7470" s="3"/>
    </row>
    <row r="7471" spans="3:3">
      <c r="C7471" s="3"/>
    </row>
    <row r="7472" spans="3:3">
      <c r="C7472" s="3"/>
    </row>
    <row r="7473" spans="3:3">
      <c r="C7473" s="3"/>
    </row>
    <row r="7474" spans="3:3">
      <c r="C7474" s="3"/>
    </row>
    <row r="7475" spans="3:3">
      <c r="C7475" s="3"/>
    </row>
    <row r="7476" spans="3:3">
      <c r="C7476" s="3"/>
    </row>
    <row r="7477" spans="3:3">
      <c r="C7477" s="3"/>
    </row>
    <row r="7478" spans="3:3">
      <c r="C7478" s="3"/>
    </row>
    <row r="7479" spans="3:3">
      <c r="C7479" s="3"/>
    </row>
    <row r="7480" spans="3:3">
      <c r="C7480" s="3"/>
    </row>
    <row r="7481" spans="3:3">
      <c r="C7481" s="3"/>
    </row>
    <row r="7482" spans="3:3">
      <c r="C7482" s="3"/>
    </row>
    <row r="7483" spans="3:3">
      <c r="C7483" s="3"/>
    </row>
    <row r="7484" spans="3:3">
      <c r="C7484" s="3"/>
    </row>
    <row r="7485" spans="3:3">
      <c r="C7485" s="3"/>
    </row>
    <row r="7486" spans="3:3">
      <c r="C7486" s="3"/>
    </row>
    <row r="7487" spans="3:3">
      <c r="C7487" s="3"/>
    </row>
    <row r="7488" spans="3:3">
      <c r="C7488" s="3"/>
    </row>
    <row r="7489" spans="3:3">
      <c r="C7489" s="3"/>
    </row>
    <row r="7490" spans="3:3">
      <c r="C7490" s="3"/>
    </row>
    <row r="7491" spans="3:3">
      <c r="C7491" s="3"/>
    </row>
    <row r="7492" spans="3:3">
      <c r="C7492" s="3"/>
    </row>
    <row r="7493" spans="3:3">
      <c r="C7493" s="3"/>
    </row>
    <row r="7494" spans="3:3">
      <c r="C7494" s="3"/>
    </row>
    <row r="7495" spans="3:3">
      <c r="C7495" s="3"/>
    </row>
    <row r="7496" spans="3:3">
      <c r="C7496" s="3"/>
    </row>
    <row r="7497" spans="3:3">
      <c r="C7497" s="3"/>
    </row>
    <row r="7498" spans="3:3">
      <c r="C7498" s="3"/>
    </row>
    <row r="7499" spans="3:3">
      <c r="C7499" s="3"/>
    </row>
    <row r="7500" spans="3:3">
      <c r="C7500" s="3"/>
    </row>
    <row r="7501" spans="3:3">
      <c r="C7501" s="3"/>
    </row>
    <row r="7502" spans="3:3">
      <c r="C7502" s="3"/>
    </row>
    <row r="7503" spans="3:3">
      <c r="C7503" s="3"/>
    </row>
    <row r="7504" spans="3:3">
      <c r="C7504" s="3"/>
    </row>
    <row r="7505" spans="3:3">
      <c r="C7505" s="3"/>
    </row>
    <row r="7506" spans="3:3">
      <c r="C7506" s="3"/>
    </row>
    <row r="7507" spans="3:3">
      <c r="C7507" s="3"/>
    </row>
    <row r="7508" spans="3:3">
      <c r="C7508" s="3"/>
    </row>
    <row r="7509" spans="3:3">
      <c r="C7509" s="3"/>
    </row>
    <row r="7510" spans="3:3">
      <c r="C7510" s="3"/>
    </row>
    <row r="7511" spans="3:3">
      <c r="C7511" s="3"/>
    </row>
    <row r="7512" spans="3:3">
      <c r="C7512" s="3"/>
    </row>
    <row r="7513" spans="3:3">
      <c r="C7513" s="3"/>
    </row>
    <row r="7514" spans="3:3">
      <c r="C7514" s="3"/>
    </row>
    <row r="7515" spans="3:3">
      <c r="C7515" s="3"/>
    </row>
    <row r="7516" spans="3:3">
      <c r="C7516" s="3"/>
    </row>
    <row r="7517" spans="3:3">
      <c r="C7517" s="3"/>
    </row>
    <row r="7518" spans="3:3">
      <c r="C7518" s="3"/>
    </row>
    <row r="7519" spans="3:3">
      <c r="C7519" s="3"/>
    </row>
    <row r="7520" spans="3:3">
      <c r="C7520" s="3"/>
    </row>
    <row r="7521" spans="3:3">
      <c r="C7521" s="3"/>
    </row>
    <row r="7522" spans="3:3">
      <c r="C7522" s="3"/>
    </row>
    <row r="7523" spans="3:3">
      <c r="C7523" s="3"/>
    </row>
    <row r="7524" spans="3:3">
      <c r="C7524" s="3"/>
    </row>
    <row r="7525" spans="3:3">
      <c r="C7525" s="3"/>
    </row>
    <row r="7526" spans="3:3">
      <c r="C7526" s="3"/>
    </row>
    <row r="7527" spans="3:3">
      <c r="C7527" s="3"/>
    </row>
    <row r="7528" spans="3:3">
      <c r="C7528" s="3"/>
    </row>
    <row r="7529" spans="3:3">
      <c r="C7529" s="3"/>
    </row>
    <row r="7530" spans="3:3">
      <c r="C7530" s="3"/>
    </row>
    <row r="7531" spans="3:3">
      <c r="C7531" s="3"/>
    </row>
    <row r="7532" spans="3:3">
      <c r="C7532" s="3"/>
    </row>
    <row r="7533" spans="3:3">
      <c r="C7533" s="3"/>
    </row>
    <row r="7534" spans="3:3">
      <c r="C7534" s="3"/>
    </row>
    <row r="7535" spans="3:3">
      <c r="C7535" s="3"/>
    </row>
    <row r="7536" spans="3:3">
      <c r="C7536" s="3"/>
    </row>
    <row r="7537" spans="3:3">
      <c r="C7537" s="3"/>
    </row>
    <row r="7538" spans="3:3">
      <c r="C7538" s="3"/>
    </row>
    <row r="7539" spans="3:3">
      <c r="C7539" s="3"/>
    </row>
    <row r="7540" spans="3:3">
      <c r="C7540" s="3"/>
    </row>
    <row r="7541" spans="3:3">
      <c r="C7541" s="3"/>
    </row>
    <row r="7542" spans="3:3">
      <c r="C7542" s="3"/>
    </row>
    <row r="7543" spans="3:3">
      <c r="C7543" s="3"/>
    </row>
    <row r="7544" spans="3:3">
      <c r="C7544" s="3"/>
    </row>
    <row r="7545" spans="3:3">
      <c r="C7545" s="3"/>
    </row>
    <row r="7546" spans="3:3">
      <c r="C7546" s="3"/>
    </row>
    <row r="7547" spans="3:3">
      <c r="C7547" s="3"/>
    </row>
    <row r="7548" spans="3:3">
      <c r="C7548" s="3"/>
    </row>
    <row r="7549" spans="3:3">
      <c r="C7549" s="3"/>
    </row>
    <row r="7550" spans="3:3">
      <c r="C7550" s="3"/>
    </row>
    <row r="7551" spans="3:3">
      <c r="C7551" s="3"/>
    </row>
    <row r="7552" spans="3:3">
      <c r="C7552" s="3"/>
    </row>
    <row r="7553" spans="3:3">
      <c r="C7553" s="3"/>
    </row>
    <row r="7554" spans="3:3">
      <c r="C7554" s="3"/>
    </row>
    <row r="7555" spans="3:3">
      <c r="C7555" s="3"/>
    </row>
    <row r="7556" spans="3:3">
      <c r="C7556" s="3"/>
    </row>
    <row r="7557" spans="3:3">
      <c r="C7557" s="3"/>
    </row>
    <row r="7558" spans="3:3">
      <c r="C7558" s="3"/>
    </row>
    <row r="7559" spans="3:3">
      <c r="C7559" s="3"/>
    </row>
    <row r="7560" spans="3:3">
      <c r="C7560" s="3"/>
    </row>
    <row r="7561" spans="3:3">
      <c r="C7561" s="3"/>
    </row>
    <row r="7562" spans="3:3">
      <c r="C7562" s="3"/>
    </row>
    <row r="7563" spans="3:3">
      <c r="C7563" s="3"/>
    </row>
    <row r="7564" spans="3:3">
      <c r="C7564" s="3"/>
    </row>
    <row r="7565" spans="3:3">
      <c r="C7565" s="3"/>
    </row>
    <row r="7566" spans="3:3">
      <c r="C7566" s="3"/>
    </row>
    <row r="7567" spans="3:3">
      <c r="C7567" s="3"/>
    </row>
    <row r="7568" spans="3:3">
      <c r="C7568" s="3"/>
    </row>
    <row r="7569" spans="3:3">
      <c r="C7569" s="3"/>
    </row>
    <row r="7570" spans="3:3">
      <c r="C7570" s="3"/>
    </row>
    <row r="7571" spans="3:3">
      <c r="C7571" s="3"/>
    </row>
    <row r="7572" spans="3:3">
      <c r="C7572" s="3"/>
    </row>
    <row r="7573" spans="3:3">
      <c r="C7573" s="3"/>
    </row>
    <row r="7574" spans="3:3">
      <c r="C7574" s="3"/>
    </row>
    <row r="7575" spans="3:3">
      <c r="C7575" s="3"/>
    </row>
    <row r="7576" spans="3:3">
      <c r="C7576" s="3"/>
    </row>
    <row r="7577" spans="3:3">
      <c r="C7577" s="3"/>
    </row>
    <row r="7578" spans="3:3">
      <c r="C7578" s="3"/>
    </row>
    <row r="7579" spans="3:3">
      <c r="C7579" s="3"/>
    </row>
    <row r="7580" spans="3:3">
      <c r="C7580" s="3"/>
    </row>
    <row r="7581" spans="3:3">
      <c r="C7581" s="3"/>
    </row>
    <row r="7582" spans="3:3">
      <c r="C7582" s="3"/>
    </row>
    <row r="7583" spans="3:3">
      <c r="C7583" s="3"/>
    </row>
    <row r="7584" spans="3:3">
      <c r="C7584" s="3"/>
    </row>
    <row r="7585" spans="3:3">
      <c r="C7585" s="3"/>
    </row>
    <row r="7586" spans="3:3">
      <c r="C7586" s="3"/>
    </row>
    <row r="7587" spans="3:3">
      <c r="C7587" s="3"/>
    </row>
    <row r="7588" spans="3:3">
      <c r="C7588" s="3"/>
    </row>
    <row r="7589" spans="3:3">
      <c r="C7589" s="3"/>
    </row>
    <row r="7590" spans="3:3">
      <c r="C7590" s="3"/>
    </row>
    <row r="7591" spans="3:3">
      <c r="C7591" s="3"/>
    </row>
    <row r="7592" spans="3:3">
      <c r="C7592" s="3"/>
    </row>
    <row r="7593" spans="3:3">
      <c r="C7593" s="3"/>
    </row>
    <row r="7594" spans="3:3">
      <c r="C7594" s="3"/>
    </row>
    <row r="7595" spans="3:3">
      <c r="C7595" s="3"/>
    </row>
    <row r="7596" spans="3:3">
      <c r="C7596" s="3"/>
    </row>
    <row r="7597" spans="3:3">
      <c r="C7597" s="3"/>
    </row>
    <row r="7598" spans="3:3">
      <c r="C7598" s="3"/>
    </row>
    <row r="7599" spans="3:3">
      <c r="C7599" s="3"/>
    </row>
    <row r="7600" spans="3:3">
      <c r="C7600" s="3"/>
    </row>
    <row r="7601" spans="3:3">
      <c r="C7601" s="3"/>
    </row>
    <row r="7602" spans="3:3">
      <c r="C7602" s="3"/>
    </row>
    <row r="7603" spans="3:3">
      <c r="C7603" s="3"/>
    </row>
    <row r="7604" spans="3:3">
      <c r="C7604" s="3"/>
    </row>
    <row r="7605" spans="3:3">
      <c r="C7605" s="3"/>
    </row>
    <row r="7606" spans="3:3">
      <c r="C7606" s="3"/>
    </row>
    <row r="7607" spans="3:3">
      <c r="C7607" s="3"/>
    </row>
    <row r="7608" spans="3:3">
      <c r="C7608" s="3"/>
    </row>
    <row r="7609" spans="3:3">
      <c r="C7609" s="3"/>
    </row>
    <row r="7610" spans="3:3">
      <c r="C7610" s="3"/>
    </row>
    <row r="7611" spans="3:3">
      <c r="C7611" s="3"/>
    </row>
    <row r="7612" spans="3:3">
      <c r="C7612" s="3"/>
    </row>
    <row r="7613" spans="3:3">
      <c r="C7613" s="3"/>
    </row>
    <row r="7614" spans="3:3">
      <c r="C7614" s="3"/>
    </row>
    <row r="7615" spans="3:3">
      <c r="C7615" s="3"/>
    </row>
    <row r="7616" spans="3:3">
      <c r="C7616" s="3"/>
    </row>
    <row r="7617" spans="3:3">
      <c r="C7617" s="3"/>
    </row>
    <row r="7618" spans="3:3">
      <c r="C7618" s="3"/>
    </row>
    <row r="7619" spans="3:3">
      <c r="C7619" s="3"/>
    </row>
    <row r="7620" spans="3:3">
      <c r="C7620" s="3"/>
    </row>
    <row r="7621" spans="3:3">
      <c r="C7621" s="3"/>
    </row>
    <row r="7622" spans="3:3">
      <c r="C7622" s="3"/>
    </row>
    <row r="7623" spans="3:3">
      <c r="C7623" s="3"/>
    </row>
    <row r="7624" spans="3:3">
      <c r="C7624" s="3"/>
    </row>
    <row r="7625" spans="3:3">
      <c r="C7625" s="3"/>
    </row>
    <row r="7626" spans="3:3">
      <c r="C7626" s="3"/>
    </row>
    <row r="7627" spans="3:3">
      <c r="C7627" s="3"/>
    </row>
    <row r="7628" spans="3:3">
      <c r="C7628" s="3"/>
    </row>
    <row r="7629" spans="3:3">
      <c r="C7629" s="3"/>
    </row>
    <row r="7630" spans="3:3">
      <c r="C7630" s="3"/>
    </row>
    <row r="7631" spans="3:3">
      <c r="C7631" s="3"/>
    </row>
    <row r="7632" spans="3:3">
      <c r="C7632" s="3"/>
    </row>
    <row r="7633" spans="3:3">
      <c r="C7633" s="3"/>
    </row>
    <row r="7634" spans="3:3">
      <c r="C7634" s="3"/>
    </row>
    <row r="7635" spans="3:3">
      <c r="C7635" s="3"/>
    </row>
    <row r="7636" spans="3:3">
      <c r="C7636" s="3"/>
    </row>
    <row r="7637" spans="3:3">
      <c r="C7637" s="3"/>
    </row>
    <row r="7638" spans="3:3">
      <c r="C7638" s="3"/>
    </row>
    <row r="7639" spans="3:3">
      <c r="C7639" s="3"/>
    </row>
    <row r="7640" spans="3:3">
      <c r="C7640" s="3"/>
    </row>
    <row r="7641" spans="3:3">
      <c r="C7641" s="3"/>
    </row>
    <row r="7642" spans="3:3">
      <c r="C7642" s="3"/>
    </row>
    <row r="7643" spans="3:3">
      <c r="C7643" s="3"/>
    </row>
    <row r="7644" spans="3:3">
      <c r="C7644" s="3"/>
    </row>
    <row r="7645" spans="3:3">
      <c r="C7645" s="3"/>
    </row>
    <row r="7646" spans="3:3">
      <c r="C7646" s="3"/>
    </row>
    <row r="7647" spans="3:3">
      <c r="C7647" s="3"/>
    </row>
    <row r="7648" spans="3:3">
      <c r="C7648" s="3"/>
    </row>
    <row r="7649" spans="3:3">
      <c r="C7649" s="3"/>
    </row>
    <row r="7650" spans="3:3">
      <c r="C7650" s="3"/>
    </row>
    <row r="7651" spans="3:3">
      <c r="C7651" s="3"/>
    </row>
    <row r="7652" spans="3:3">
      <c r="C7652" s="3"/>
    </row>
    <row r="7653" spans="3:3">
      <c r="C7653" s="3"/>
    </row>
    <row r="7654" spans="3:3">
      <c r="C7654" s="3"/>
    </row>
    <row r="7655" spans="3:3">
      <c r="C7655" s="3"/>
    </row>
    <row r="7656" spans="3:3">
      <c r="C7656" s="3"/>
    </row>
    <row r="7657" spans="3:3">
      <c r="C7657" s="3"/>
    </row>
    <row r="7658" spans="3:3">
      <c r="C7658" s="3"/>
    </row>
    <row r="7659" spans="3:3">
      <c r="C7659" s="3"/>
    </row>
    <row r="7660" spans="3:3">
      <c r="C7660" s="3"/>
    </row>
    <row r="7661" spans="3:3">
      <c r="C7661" s="3"/>
    </row>
    <row r="7662" spans="3:3">
      <c r="C7662" s="3"/>
    </row>
    <row r="7663" spans="3:3">
      <c r="C7663" s="3"/>
    </row>
    <row r="7664" spans="3:3">
      <c r="C7664" s="3"/>
    </row>
    <row r="7665" spans="3:3">
      <c r="C7665" s="3"/>
    </row>
    <row r="7666" spans="3:3">
      <c r="C7666" s="3"/>
    </row>
    <row r="7667" spans="3:3">
      <c r="C7667" s="3"/>
    </row>
    <row r="7668" spans="3:3">
      <c r="C7668" s="3"/>
    </row>
    <row r="7669" spans="3:3">
      <c r="C7669" s="3"/>
    </row>
    <row r="7670" spans="3:3">
      <c r="C7670" s="3"/>
    </row>
    <row r="7671" spans="3:3">
      <c r="C7671" s="3"/>
    </row>
    <row r="7672" spans="3:3">
      <c r="C7672" s="3"/>
    </row>
    <row r="7673" spans="3:3">
      <c r="C7673" s="3"/>
    </row>
    <row r="7674" spans="3:3">
      <c r="C7674" s="3"/>
    </row>
    <row r="7675" spans="3:3">
      <c r="C7675" s="3"/>
    </row>
    <row r="7676" spans="3:3">
      <c r="C7676" s="3"/>
    </row>
    <row r="7677" spans="3:3">
      <c r="C7677" s="3"/>
    </row>
    <row r="7678" spans="3:3">
      <c r="C7678" s="3"/>
    </row>
    <row r="7679" spans="3:3">
      <c r="C7679" s="3"/>
    </row>
    <row r="7680" spans="3:3">
      <c r="C7680" s="3"/>
    </row>
    <row r="7681" spans="3:3">
      <c r="C7681" s="3"/>
    </row>
    <row r="7682" spans="3:3">
      <c r="C7682" s="3"/>
    </row>
    <row r="7683" spans="3:3">
      <c r="C7683" s="3"/>
    </row>
    <row r="7684" spans="3:3">
      <c r="C7684" s="3"/>
    </row>
    <row r="7685" spans="3:3">
      <c r="C7685" s="3"/>
    </row>
    <row r="7686" spans="3:3">
      <c r="C7686" s="3"/>
    </row>
    <row r="7687" spans="3:3">
      <c r="C7687" s="3"/>
    </row>
    <row r="7688" spans="3:3">
      <c r="C7688" s="3"/>
    </row>
    <row r="7689" spans="3:3">
      <c r="C7689" s="3"/>
    </row>
    <row r="7690" spans="3:3">
      <c r="C7690" s="3"/>
    </row>
    <row r="7691" spans="3:3">
      <c r="C7691" s="3"/>
    </row>
    <row r="7692" spans="3:3">
      <c r="C7692" s="3"/>
    </row>
    <row r="7693" spans="3:3">
      <c r="C7693" s="3"/>
    </row>
    <row r="7694" spans="3:3">
      <c r="C7694" s="3"/>
    </row>
    <row r="7695" spans="3:3">
      <c r="C7695" s="3"/>
    </row>
    <row r="7696" spans="3:3">
      <c r="C7696" s="3"/>
    </row>
    <row r="7697" spans="3:3">
      <c r="C7697" s="3"/>
    </row>
    <row r="7698" spans="3:3">
      <c r="C7698" s="3"/>
    </row>
    <row r="7699" spans="3:3">
      <c r="C7699" s="3"/>
    </row>
    <row r="7700" spans="3:3">
      <c r="C7700" s="3"/>
    </row>
    <row r="7701" spans="3:3">
      <c r="C7701" s="3"/>
    </row>
    <row r="7702" spans="3:3">
      <c r="C7702" s="3"/>
    </row>
    <row r="7703" spans="3:3">
      <c r="C7703" s="3"/>
    </row>
    <row r="7704" spans="3:3">
      <c r="C7704" s="3"/>
    </row>
    <row r="7705" spans="3:3">
      <c r="C7705" s="3"/>
    </row>
    <row r="7706" spans="3:3">
      <c r="C7706" s="3"/>
    </row>
    <row r="7707" spans="3:3">
      <c r="C7707" s="3"/>
    </row>
    <row r="7708" spans="3:3">
      <c r="C7708" s="3"/>
    </row>
    <row r="7709" spans="3:3">
      <c r="C7709" s="3"/>
    </row>
    <row r="7710" spans="3:3">
      <c r="C7710" s="3"/>
    </row>
    <row r="7711" spans="3:3">
      <c r="C7711" s="3"/>
    </row>
    <row r="7712" spans="3:3">
      <c r="C7712" s="3"/>
    </row>
    <row r="7713" spans="3:3">
      <c r="C7713" s="3"/>
    </row>
    <row r="7714" spans="3:3">
      <c r="C7714" s="3"/>
    </row>
    <row r="7715" spans="3:3">
      <c r="C7715" s="3"/>
    </row>
    <row r="7716" spans="3:3">
      <c r="C7716" s="3"/>
    </row>
    <row r="7717" spans="3:3">
      <c r="C7717" s="3"/>
    </row>
    <row r="7718" spans="3:3">
      <c r="C7718" s="3"/>
    </row>
    <row r="7719" spans="3:3">
      <c r="C7719" s="3"/>
    </row>
    <row r="7720" spans="3:3">
      <c r="C7720" s="3"/>
    </row>
    <row r="7721" spans="3:3">
      <c r="C7721" s="3"/>
    </row>
    <row r="7722" spans="3:3">
      <c r="C7722" s="3"/>
    </row>
    <row r="7723" spans="3:3">
      <c r="C7723" s="3"/>
    </row>
    <row r="7724" spans="3:3">
      <c r="C7724" s="3"/>
    </row>
    <row r="7725" spans="3:3">
      <c r="C7725" s="3"/>
    </row>
    <row r="7726" spans="3:3">
      <c r="C7726" s="3"/>
    </row>
    <row r="7727" spans="3:3">
      <c r="C7727" s="3"/>
    </row>
    <row r="7728" spans="3:3">
      <c r="C7728" s="3"/>
    </row>
    <row r="7729" spans="3:3">
      <c r="C7729" s="3"/>
    </row>
    <row r="7730" spans="3:3">
      <c r="C7730" s="3"/>
    </row>
    <row r="7731" spans="3:3">
      <c r="C7731" s="3"/>
    </row>
    <row r="7732" spans="3:3">
      <c r="C7732" s="3"/>
    </row>
    <row r="7733" spans="3:3">
      <c r="C7733" s="3"/>
    </row>
    <row r="7734" spans="3:3">
      <c r="C7734" s="3"/>
    </row>
    <row r="7735" spans="3:3">
      <c r="C7735" s="3"/>
    </row>
    <row r="7736" spans="3:3">
      <c r="C7736" s="3"/>
    </row>
    <row r="7737" spans="3:3">
      <c r="C7737" s="3"/>
    </row>
    <row r="7738" spans="3:3">
      <c r="C7738" s="3"/>
    </row>
    <row r="7739" spans="3:3">
      <c r="C7739" s="3"/>
    </row>
    <row r="7740" spans="3:3">
      <c r="C7740" s="3"/>
    </row>
    <row r="7741" spans="3:3">
      <c r="C7741" s="3"/>
    </row>
    <row r="7742" spans="3:3">
      <c r="C7742" s="3"/>
    </row>
    <row r="7743" spans="3:3">
      <c r="C7743" s="3"/>
    </row>
    <row r="7744" spans="3:3">
      <c r="C7744" s="3"/>
    </row>
    <row r="7745" spans="3:3">
      <c r="C7745" s="3"/>
    </row>
    <row r="7746" spans="3:3">
      <c r="C7746" s="3"/>
    </row>
    <row r="7747" spans="3:3">
      <c r="C7747" s="3"/>
    </row>
    <row r="7748" spans="3:3">
      <c r="C7748" s="3"/>
    </row>
    <row r="7749" spans="3:3">
      <c r="C7749" s="3"/>
    </row>
    <row r="7750" spans="3:3">
      <c r="C7750" s="3"/>
    </row>
    <row r="7751" spans="3:3">
      <c r="C7751" s="3"/>
    </row>
    <row r="7752" spans="3:3">
      <c r="C7752" s="3"/>
    </row>
    <row r="7753" spans="3:3">
      <c r="C7753" s="3"/>
    </row>
    <row r="7754" spans="3:3">
      <c r="C7754" s="3"/>
    </row>
    <row r="7755" spans="3:3">
      <c r="C7755" s="3"/>
    </row>
    <row r="7756" spans="3:3">
      <c r="C7756" s="3"/>
    </row>
    <row r="7757" spans="3:3">
      <c r="C7757" s="3"/>
    </row>
    <row r="7758" spans="3:3">
      <c r="C7758" s="3"/>
    </row>
    <row r="7759" spans="3:3">
      <c r="C7759" s="3"/>
    </row>
    <row r="7760" spans="3:3">
      <c r="C7760" s="3"/>
    </row>
    <row r="7761" spans="3:3">
      <c r="C7761" s="3"/>
    </row>
    <row r="7762" spans="3:3">
      <c r="C7762" s="3"/>
    </row>
    <row r="7763" spans="3:3">
      <c r="C7763" s="3"/>
    </row>
    <row r="7764" spans="3:3">
      <c r="C7764" s="3"/>
    </row>
    <row r="7765" spans="3:3">
      <c r="C7765" s="3"/>
    </row>
    <row r="7766" spans="3:3">
      <c r="C7766" s="3"/>
    </row>
    <row r="7767" spans="3:3">
      <c r="C7767" s="3"/>
    </row>
    <row r="7768" spans="3:3">
      <c r="C7768" s="3"/>
    </row>
    <row r="7769" spans="3:3">
      <c r="C7769" s="3"/>
    </row>
    <row r="7770" spans="3:3">
      <c r="C7770" s="3"/>
    </row>
    <row r="7771" spans="3:3">
      <c r="C7771" s="3"/>
    </row>
    <row r="7772" spans="3:3">
      <c r="C7772" s="3"/>
    </row>
    <row r="7773" spans="3:3">
      <c r="C7773" s="3"/>
    </row>
    <row r="7774" spans="3:3">
      <c r="C7774" s="3"/>
    </row>
    <row r="7775" spans="3:3">
      <c r="C7775" s="3"/>
    </row>
    <row r="7776" spans="3:3">
      <c r="C7776" s="3"/>
    </row>
    <row r="7777" spans="3:3">
      <c r="C7777" s="3"/>
    </row>
    <row r="7778" spans="3:3">
      <c r="C7778" s="3"/>
    </row>
    <row r="7779" spans="3:3">
      <c r="C7779" s="3"/>
    </row>
    <row r="7780" spans="3:3">
      <c r="C7780" s="3"/>
    </row>
    <row r="7781" spans="3:3">
      <c r="C7781" s="3"/>
    </row>
    <row r="7782" spans="3:3">
      <c r="C7782" s="3"/>
    </row>
    <row r="7783" spans="3:3">
      <c r="C7783" s="3"/>
    </row>
    <row r="7784" spans="3:3">
      <c r="C7784" s="3"/>
    </row>
    <row r="7785" spans="3:3">
      <c r="C7785" s="3"/>
    </row>
    <row r="7786" spans="3:3">
      <c r="C7786" s="3"/>
    </row>
    <row r="7787" spans="3:3">
      <c r="C7787" s="3"/>
    </row>
    <row r="7788" spans="3:3">
      <c r="C7788" s="3"/>
    </row>
    <row r="7789" spans="3:3">
      <c r="C7789" s="3"/>
    </row>
    <row r="7790" spans="3:3">
      <c r="C7790" s="3"/>
    </row>
    <row r="7791" spans="3:3">
      <c r="C7791" s="3"/>
    </row>
    <row r="7792" spans="3:3">
      <c r="C7792" s="3"/>
    </row>
    <row r="7793" spans="3:3">
      <c r="C7793" s="3"/>
    </row>
    <row r="7794" spans="3:3">
      <c r="C7794" s="3"/>
    </row>
    <row r="7795" spans="3:3">
      <c r="C7795" s="3"/>
    </row>
    <row r="7796" spans="3:3">
      <c r="C7796" s="3"/>
    </row>
    <row r="7797" spans="3:3">
      <c r="C7797" s="3"/>
    </row>
    <row r="7798" spans="3:3">
      <c r="C7798" s="3"/>
    </row>
    <row r="7799" spans="3:3">
      <c r="C7799" s="3"/>
    </row>
    <row r="7800" spans="3:3">
      <c r="C7800" s="3"/>
    </row>
    <row r="7801" spans="3:3">
      <c r="C7801" s="3"/>
    </row>
    <row r="7802" spans="3:3">
      <c r="C7802" s="3"/>
    </row>
    <row r="7803" spans="3:3">
      <c r="C7803" s="3"/>
    </row>
    <row r="7804" spans="3:3">
      <c r="C7804" s="3"/>
    </row>
    <row r="7805" spans="3:3">
      <c r="C7805" s="3"/>
    </row>
    <row r="7806" spans="3:3">
      <c r="C7806" s="3"/>
    </row>
    <row r="7807" spans="3:3">
      <c r="C7807" s="3"/>
    </row>
    <row r="7808" spans="3:3">
      <c r="C7808" s="3"/>
    </row>
    <row r="7809" spans="3:3">
      <c r="C7809" s="3"/>
    </row>
    <row r="7810" spans="3:3">
      <c r="C7810" s="3"/>
    </row>
    <row r="7811" spans="3:3">
      <c r="C7811" s="3"/>
    </row>
    <row r="7812" spans="3:3">
      <c r="C7812" s="3"/>
    </row>
    <row r="7813" spans="3:3">
      <c r="C7813" s="3"/>
    </row>
    <row r="7814" spans="3:3">
      <c r="C7814" s="3"/>
    </row>
    <row r="7815" spans="3:3">
      <c r="C7815" s="3"/>
    </row>
    <row r="7816" spans="3:3">
      <c r="C7816" s="3"/>
    </row>
    <row r="7817" spans="3:3">
      <c r="C7817" s="3"/>
    </row>
    <row r="7818" spans="3:3">
      <c r="C7818" s="3"/>
    </row>
    <row r="7819" spans="3:3">
      <c r="C7819" s="3"/>
    </row>
    <row r="7820" spans="3:3">
      <c r="C7820" s="3"/>
    </row>
    <row r="7821" spans="3:3">
      <c r="C7821" s="3"/>
    </row>
    <row r="7822" spans="3:3">
      <c r="C7822" s="3"/>
    </row>
    <row r="7823" spans="3:3">
      <c r="C7823" s="3"/>
    </row>
    <row r="7824" spans="3:3">
      <c r="C7824" s="3"/>
    </row>
    <row r="7825" spans="3:3">
      <c r="C7825" s="3"/>
    </row>
    <row r="7826" spans="3:3">
      <c r="C7826" s="3"/>
    </row>
    <row r="7827" spans="3:3">
      <c r="C7827" s="3"/>
    </row>
    <row r="7828" spans="3:3">
      <c r="C7828" s="3"/>
    </row>
    <row r="7829" spans="3:3">
      <c r="C7829" s="3"/>
    </row>
    <row r="7830" spans="3:3">
      <c r="C7830" s="3"/>
    </row>
    <row r="7831" spans="3:3">
      <c r="C7831" s="3"/>
    </row>
    <row r="7832" spans="3:3">
      <c r="C7832" s="3"/>
    </row>
    <row r="7833" spans="3:3">
      <c r="C7833" s="3"/>
    </row>
    <row r="7834" spans="3:3">
      <c r="C7834" s="3"/>
    </row>
    <row r="7835" spans="3:3">
      <c r="C7835" s="3"/>
    </row>
    <row r="7836" spans="3:3">
      <c r="C7836" s="3"/>
    </row>
    <row r="7837" spans="3:3">
      <c r="C7837" s="3"/>
    </row>
    <row r="7838" spans="3:3">
      <c r="C7838" s="3"/>
    </row>
    <row r="7839" spans="3:3">
      <c r="C7839" s="3"/>
    </row>
    <row r="7840" spans="3:3">
      <c r="C7840" s="3"/>
    </row>
    <row r="7841" spans="3:3">
      <c r="C7841" s="3"/>
    </row>
    <row r="7842" spans="3:3">
      <c r="C7842" s="3"/>
    </row>
    <row r="7843" spans="3:3">
      <c r="C7843" s="3"/>
    </row>
    <row r="7844" spans="3:3">
      <c r="C7844" s="3"/>
    </row>
    <row r="7845" spans="3:3">
      <c r="C7845" s="3"/>
    </row>
    <row r="7846" spans="3:3">
      <c r="C7846" s="3"/>
    </row>
    <row r="7847" spans="3:3">
      <c r="C7847" s="3"/>
    </row>
    <row r="7848" spans="3:3">
      <c r="C7848" s="3"/>
    </row>
    <row r="7849" spans="3:3">
      <c r="C7849" s="3"/>
    </row>
    <row r="7850" spans="3:3">
      <c r="C7850" s="3"/>
    </row>
    <row r="7851" spans="3:3">
      <c r="C7851" s="3"/>
    </row>
    <row r="7852" spans="3:3">
      <c r="C7852" s="3"/>
    </row>
    <row r="7853" spans="3:3">
      <c r="C7853" s="3"/>
    </row>
    <row r="7854" spans="3:3">
      <c r="C7854" s="3"/>
    </row>
    <row r="7855" spans="3:3">
      <c r="C7855" s="3"/>
    </row>
    <row r="7856" spans="3:3">
      <c r="C7856" s="3"/>
    </row>
    <row r="7857" spans="3:3">
      <c r="C7857" s="3"/>
    </row>
    <row r="7858" spans="3:3">
      <c r="C7858" s="3"/>
    </row>
    <row r="7859" spans="3:3">
      <c r="C7859" s="3"/>
    </row>
    <row r="7860" spans="3:3">
      <c r="C7860" s="3"/>
    </row>
    <row r="7861" spans="3:3">
      <c r="C7861" s="3"/>
    </row>
    <row r="7862" spans="3:3">
      <c r="C7862" s="3"/>
    </row>
    <row r="7863" spans="3:3">
      <c r="C7863" s="3"/>
    </row>
    <row r="7864" spans="3:3">
      <c r="C7864" s="3"/>
    </row>
    <row r="7865" spans="3:3">
      <c r="C7865" s="3"/>
    </row>
    <row r="7866" spans="3:3">
      <c r="C7866" s="3"/>
    </row>
    <row r="7867" spans="3:3">
      <c r="C7867" s="3"/>
    </row>
    <row r="7868" spans="3:3">
      <c r="C7868" s="3"/>
    </row>
    <row r="7869" spans="3:3">
      <c r="C7869" s="3"/>
    </row>
    <row r="7870" spans="3:3">
      <c r="C7870" s="3"/>
    </row>
    <row r="7871" spans="3:3">
      <c r="C7871" s="3"/>
    </row>
    <row r="7872" spans="3:3">
      <c r="C7872" s="3"/>
    </row>
    <row r="7873" spans="3:3">
      <c r="C7873" s="3"/>
    </row>
    <row r="7874" spans="3:3">
      <c r="C7874" s="3"/>
    </row>
    <row r="7875" spans="3:3">
      <c r="C7875" s="3"/>
    </row>
    <row r="7876" spans="3:3">
      <c r="C7876" s="3"/>
    </row>
    <row r="7877" spans="3:3">
      <c r="C7877" s="3"/>
    </row>
    <row r="7878" spans="3:3">
      <c r="C7878" s="3"/>
    </row>
    <row r="7879" spans="3:3">
      <c r="C7879" s="3"/>
    </row>
    <row r="7880" spans="3:3">
      <c r="C7880" s="3"/>
    </row>
    <row r="7881" spans="3:3">
      <c r="C7881" s="3"/>
    </row>
    <row r="7882" spans="3:3">
      <c r="C7882" s="3"/>
    </row>
    <row r="7883" spans="3:3">
      <c r="C7883" s="3"/>
    </row>
    <row r="7884" spans="3:3">
      <c r="C7884" s="3"/>
    </row>
    <row r="7885" spans="3:3">
      <c r="C7885" s="3"/>
    </row>
    <row r="7886" spans="3:3">
      <c r="C7886" s="3"/>
    </row>
    <row r="7887" spans="3:3">
      <c r="C7887" s="3"/>
    </row>
    <row r="7888" spans="3:3">
      <c r="C7888" s="3"/>
    </row>
    <row r="7889" spans="3:3">
      <c r="C7889" s="3"/>
    </row>
    <row r="7890" spans="3:3">
      <c r="C7890" s="3"/>
    </row>
    <row r="7891" spans="3:3">
      <c r="C7891" s="3"/>
    </row>
    <row r="7892" spans="3:3">
      <c r="C7892" s="3"/>
    </row>
    <row r="7893" spans="3:3">
      <c r="C7893" s="3"/>
    </row>
    <row r="7894" spans="3:3">
      <c r="C7894" s="3"/>
    </row>
    <row r="7895" spans="3:3">
      <c r="C7895" s="3"/>
    </row>
    <row r="7896" spans="3:3">
      <c r="C7896" s="3"/>
    </row>
    <row r="7897" spans="3:3">
      <c r="C7897" s="3"/>
    </row>
    <row r="7898" spans="3:3">
      <c r="C7898" s="3"/>
    </row>
    <row r="7899" spans="3:3">
      <c r="C7899" s="3"/>
    </row>
    <row r="7900" spans="3:3">
      <c r="C7900" s="3"/>
    </row>
    <row r="7901" spans="3:3">
      <c r="C7901" s="3"/>
    </row>
    <row r="7902" spans="3:3">
      <c r="C7902" s="3"/>
    </row>
    <row r="7903" spans="3:3">
      <c r="C7903" s="3"/>
    </row>
    <row r="7904" spans="3:3">
      <c r="C7904" s="3"/>
    </row>
    <row r="7905" spans="3:3">
      <c r="C7905" s="3"/>
    </row>
    <row r="7906" spans="3:3">
      <c r="C7906" s="3"/>
    </row>
    <row r="7907" spans="3:3">
      <c r="C7907" s="3"/>
    </row>
    <row r="7908" spans="3:3">
      <c r="C7908" s="3"/>
    </row>
    <row r="7909" spans="3:3">
      <c r="C7909" s="3"/>
    </row>
    <row r="7910" spans="3:3">
      <c r="C7910" s="3"/>
    </row>
    <row r="7911" spans="3:3">
      <c r="C7911" s="3"/>
    </row>
    <row r="7912" spans="3:3">
      <c r="C7912" s="3"/>
    </row>
    <row r="7913" spans="3:3">
      <c r="C7913" s="3"/>
    </row>
    <row r="7914" spans="3:3">
      <c r="C7914" s="3"/>
    </row>
    <row r="7915" spans="3:3">
      <c r="C7915" s="3"/>
    </row>
    <row r="7916" spans="3:3">
      <c r="C7916" s="3"/>
    </row>
    <row r="7917" spans="3:3">
      <c r="C7917" s="3"/>
    </row>
    <row r="7918" spans="3:3">
      <c r="C7918" s="3"/>
    </row>
    <row r="7919" spans="3:3">
      <c r="C7919" s="3"/>
    </row>
    <row r="7920" spans="3:3">
      <c r="C7920" s="3"/>
    </row>
    <row r="7921" spans="3:3">
      <c r="C7921" s="3"/>
    </row>
    <row r="7922" spans="3:3">
      <c r="C7922" s="3"/>
    </row>
    <row r="7923" spans="3:3">
      <c r="C7923" s="3"/>
    </row>
    <row r="7924" spans="3:3">
      <c r="C7924" s="3"/>
    </row>
    <row r="7925" spans="3:3">
      <c r="C7925" s="3"/>
    </row>
    <row r="7926" spans="3:3">
      <c r="C7926" s="3"/>
    </row>
    <row r="7927" spans="3:3">
      <c r="C7927" s="3"/>
    </row>
    <row r="7928" spans="3:3">
      <c r="C7928" s="3"/>
    </row>
    <row r="7929" spans="3:3">
      <c r="C7929" s="3"/>
    </row>
    <row r="7930" spans="3:3">
      <c r="C7930" s="3"/>
    </row>
    <row r="7931" spans="3:3">
      <c r="C7931" s="3"/>
    </row>
    <row r="7932" spans="3:3">
      <c r="C7932" s="3"/>
    </row>
    <row r="7933" spans="3:3">
      <c r="C7933" s="3"/>
    </row>
    <row r="7934" spans="3:3">
      <c r="C7934" s="3"/>
    </row>
    <row r="7935" spans="3:3">
      <c r="C7935" s="3"/>
    </row>
    <row r="7936" spans="3:3">
      <c r="C7936" s="3"/>
    </row>
    <row r="7937" spans="3:3">
      <c r="C7937" s="3"/>
    </row>
    <row r="7938" spans="3:3">
      <c r="C7938" s="3"/>
    </row>
    <row r="7939" spans="3:3">
      <c r="C7939" s="3"/>
    </row>
    <row r="7940" spans="3:3">
      <c r="C7940" s="3"/>
    </row>
    <row r="7941" spans="3:3">
      <c r="C7941" s="3"/>
    </row>
    <row r="7942" spans="3:3">
      <c r="C7942" s="3"/>
    </row>
    <row r="7943" spans="3:3">
      <c r="C7943" s="3"/>
    </row>
    <row r="7944" spans="3:3">
      <c r="C7944" s="3"/>
    </row>
    <row r="7945" spans="3:3">
      <c r="C7945" s="3"/>
    </row>
    <row r="7946" spans="3:3">
      <c r="C7946" s="3"/>
    </row>
    <row r="7947" spans="3:3">
      <c r="C7947" s="3"/>
    </row>
    <row r="7948" spans="3:3">
      <c r="C7948" s="3"/>
    </row>
    <row r="7949" spans="3:3">
      <c r="C7949" s="3"/>
    </row>
    <row r="7950" spans="3:3">
      <c r="C7950" s="3"/>
    </row>
    <row r="7951" spans="3:3">
      <c r="C7951" s="3"/>
    </row>
    <row r="7952" spans="3:3">
      <c r="C7952" s="3"/>
    </row>
    <row r="7953" spans="3:3">
      <c r="C7953" s="3"/>
    </row>
    <row r="7954" spans="3:3">
      <c r="C7954" s="3"/>
    </row>
    <row r="7955" spans="3:3">
      <c r="C7955" s="3"/>
    </row>
    <row r="7956" spans="3:3">
      <c r="C7956" s="3"/>
    </row>
    <row r="7957" spans="3:3">
      <c r="C7957" s="3"/>
    </row>
    <row r="7958" spans="3:3">
      <c r="C7958" s="3"/>
    </row>
    <row r="7959" spans="3:3">
      <c r="C7959" s="3"/>
    </row>
    <row r="7960" spans="3:3">
      <c r="C7960" s="3"/>
    </row>
    <row r="7961" spans="3:3">
      <c r="C7961" s="3"/>
    </row>
    <row r="7962" spans="3:3">
      <c r="C7962" s="3"/>
    </row>
    <row r="7963" spans="3:3">
      <c r="C7963" s="3"/>
    </row>
    <row r="7964" spans="3:3">
      <c r="C7964" s="3"/>
    </row>
    <row r="7965" spans="3:3">
      <c r="C7965" s="3"/>
    </row>
    <row r="7966" spans="3:3">
      <c r="C7966" s="3"/>
    </row>
    <row r="7967" spans="3:3">
      <c r="C7967" s="3"/>
    </row>
    <row r="7968" spans="3:3">
      <c r="C7968" s="3"/>
    </row>
    <row r="7969" spans="3:3">
      <c r="C7969" s="3"/>
    </row>
    <row r="7970" spans="3:3">
      <c r="C7970" s="3"/>
    </row>
    <row r="7971" spans="3:3">
      <c r="C7971" s="3"/>
    </row>
    <row r="7972" spans="3:3">
      <c r="C7972" s="3"/>
    </row>
    <row r="7973" spans="3:3">
      <c r="C7973" s="3"/>
    </row>
    <row r="7974" spans="3:3">
      <c r="C7974" s="3"/>
    </row>
    <row r="7975" spans="3:3">
      <c r="C7975" s="3"/>
    </row>
    <row r="7976" spans="3:3">
      <c r="C7976" s="3"/>
    </row>
    <row r="7977" spans="3:3">
      <c r="C7977" s="3"/>
    </row>
    <row r="7978" spans="3:3">
      <c r="C7978" s="3"/>
    </row>
    <row r="7979" spans="3:3">
      <c r="C7979" s="3"/>
    </row>
    <row r="7980" spans="3:3">
      <c r="C7980" s="3"/>
    </row>
    <row r="7981" spans="3:3">
      <c r="C7981" s="3"/>
    </row>
    <row r="7982" spans="3:3">
      <c r="C7982" s="3"/>
    </row>
    <row r="7983" spans="3:3">
      <c r="C7983" s="3"/>
    </row>
    <row r="7984" spans="3:3">
      <c r="C7984" s="3"/>
    </row>
    <row r="7985" spans="3:3">
      <c r="C7985" s="3"/>
    </row>
    <row r="7986" spans="3:3">
      <c r="C7986" s="3"/>
    </row>
    <row r="7987" spans="3:3">
      <c r="C7987" s="3"/>
    </row>
    <row r="7988" spans="3:3">
      <c r="C7988" s="3"/>
    </row>
    <row r="7989" spans="3:3">
      <c r="C7989" s="3"/>
    </row>
    <row r="7990" spans="3:3">
      <c r="C7990" s="3"/>
    </row>
    <row r="7991" spans="3:3">
      <c r="C7991" s="3"/>
    </row>
    <row r="7992" spans="3:3">
      <c r="C7992" s="3"/>
    </row>
    <row r="7993" spans="3:3">
      <c r="C7993" s="3"/>
    </row>
    <row r="7994" spans="3:3">
      <c r="C7994" s="3"/>
    </row>
    <row r="7995" spans="3:3">
      <c r="C7995" s="3"/>
    </row>
    <row r="7996" spans="3:3">
      <c r="C7996" s="3"/>
    </row>
    <row r="7997" spans="3:3">
      <c r="C7997" s="3"/>
    </row>
    <row r="7998" spans="3:3">
      <c r="C7998" s="3"/>
    </row>
    <row r="7999" spans="3:3">
      <c r="C7999" s="3"/>
    </row>
    <row r="8000" spans="3:3">
      <c r="C8000" s="3"/>
    </row>
    <row r="8001" spans="3:3">
      <c r="C8001" s="3"/>
    </row>
    <row r="8002" spans="3:3">
      <c r="C8002" s="3"/>
    </row>
    <row r="8003" spans="3:3">
      <c r="C8003" s="3"/>
    </row>
    <row r="8004" spans="3:3">
      <c r="C8004" s="3"/>
    </row>
    <row r="8005" spans="3:3">
      <c r="C8005" s="3"/>
    </row>
    <row r="8006" spans="3:3">
      <c r="C8006" s="3"/>
    </row>
    <row r="8007" spans="3:3">
      <c r="C8007" s="3"/>
    </row>
    <row r="8008" spans="3:3">
      <c r="C8008" s="3"/>
    </row>
    <row r="8009" spans="3:3">
      <c r="C8009" s="3"/>
    </row>
    <row r="8010" spans="3:3">
      <c r="C8010" s="3"/>
    </row>
    <row r="8011" spans="3:3">
      <c r="C8011" s="3"/>
    </row>
    <row r="8012" spans="3:3">
      <c r="C8012" s="3"/>
    </row>
    <row r="8013" spans="3:3">
      <c r="C8013" s="3"/>
    </row>
    <row r="8014" spans="3:3">
      <c r="C8014" s="3"/>
    </row>
    <row r="8015" spans="3:3">
      <c r="C8015" s="3"/>
    </row>
    <row r="8016" spans="3:3">
      <c r="C8016" s="3"/>
    </row>
    <row r="8017" spans="3:3">
      <c r="C8017" s="3"/>
    </row>
    <row r="8018" spans="3:3">
      <c r="C8018" s="3"/>
    </row>
    <row r="8019" spans="3:3">
      <c r="C8019" s="3"/>
    </row>
    <row r="8020" spans="3:3">
      <c r="C8020" s="3"/>
    </row>
    <row r="8021" spans="3:3">
      <c r="C8021" s="3"/>
    </row>
    <row r="8022" spans="3:3">
      <c r="C8022" s="3"/>
    </row>
    <row r="8023" spans="3:3">
      <c r="C8023" s="3"/>
    </row>
    <row r="8024" spans="3:3">
      <c r="C8024" s="3"/>
    </row>
    <row r="8025" spans="3:3">
      <c r="C8025" s="3"/>
    </row>
    <row r="8026" spans="3:3">
      <c r="C8026" s="3"/>
    </row>
    <row r="8027" spans="3:3">
      <c r="C8027" s="3"/>
    </row>
    <row r="8028" spans="3:3">
      <c r="C8028" s="3"/>
    </row>
    <row r="8029" spans="3:3">
      <c r="C8029" s="3"/>
    </row>
    <row r="8030" spans="3:3">
      <c r="C8030" s="3"/>
    </row>
    <row r="8031" spans="3:3">
      <c r="C8031" s="3"/>
    </row>
    <row r="8032" spans="3:3">
      <c r="C8032" s="3"/>
    </row>
    <row r="8033" spans="3:3">
      <c r="C8033" s="3"/>
    </row>
    <row r="8034" spans="3:3">
      <c r="C8034" s="3"/>
    </row>
    <row r="8035" spans="3:3">
      <c r="C8035" s="3"/>
    </row>
    <row r="8036" spans="3:3">
      <c r="C8036" s="3"/>
    </row>
    <row r="8037" spans="3:3">
      <c r="C8037" s="3"/>
    </row>
    <row r="8038" spans="3:3">
      <c r="C8038" s="3"/>
    </row>
    <row r="8039" spans="3:3">
      <c r="C8039" s="3"/>
    </row>
    <row r="8040" spans="3:3">
      <c r="C8040" s="3"/>
    </row>
    <row r="8041" spans="3:3">
      <c r="C8041" s="3"/>
    </row>
    <row r="8042" spans="3:3">
      <c r="C8042" s="3"/>
    </row>
    <row r="8043" spans="3:3">
      <c r="C8043" s="3"/>
    </row>
    <row r="8044" spans="3:3">
      <c r="C8044" s="3"/>
    </row>
    <row r="8045" spans="3:3">
      <c r="C8045" s="3"/>
    </row>
    <row r="8046" spans="3:3">
      <c r="C8046" s="3"/>
    </row>
    <row r="8047" spans="3:3">
      <c r="C8047" s="3"/>
    </row>
    <row r="8048" spans="3:3">
      <c r="C8048" s="3"/>
    </row>
    <row r="8049" spans="3:3">
      <c r="C8049" s="3"/>
    </row>
    <row r="8050" spans="3:3">
      <c r="C8050" s="3"/>
    </row>
    <row r="8051" spans="3:3">
      <c r="C8051" s="3"/>
    </row>
    <row r="8052" spans="3:3">
      <c r="C8052" s="3"/>
    </row>
    <row r="8053" spans="3:3">
      <c r="C8053" s="3"/>
    </row>
    <row r="8054" spans="3:3">
      <c r="C8054" s="3"/>
    </row>
    <row r="8055" spans="3:3">
      <c r="C8055" s="3"/>
    </row>
    <row r="8056" spans="3:3">
      <c r="C8056" s="3"/>
    </row>
    <row r="8057" spans="3:3">
      <c r="C8057" s="3"/>
    </row>
    <row r="8058" spans="3:3">
      <c r="C8058" s="3"/>
    </row>
    <row r="8059" spans="3:3">
      <c r="C8059" s="3"/>
    </row>
    <row r="8060" spans="3:3">
      <c r="C8060" s="3"/>
    </row>
    <row r="8061" spans="3:3">
      <c r="C8061" s="3"/>
    </row>
    <row r="8062" spans="3:3">
      <c r="C8062" s="3"/>
    </row>
    <row r="8063" spans="3:3">
      <c r="C8063" s="3"/>
    </row>
    <row r="8064" spans="3:3">
      <c r="C8064" s="3"/>
    </row>
    <row r="8065" spans="3:3">
      <c r="C8065" s="3"/>
    </row>
    <row r="8066" spans="3:3">
      <c r="C8066" s="3"/>
    </row>
    <row r="8067" spans="3:3">
      <c r="C8067" s="3"/>
    </row>
    <row r="8068" spans="3:3">
      <c r="C8068" s="3"/>
    </row>
    <row r="8069" spans="3:3">
      <c r="C8069" s="3"/>
    </row>
    <row r="8070" spans="3:3">
      <c r="C8070" s="3"/>
    </row>
    <row r="8071" spans="3:3">
      <c r="C8071" s="3"/>
    </row>
    <row r="8072" spans="3:3">
      <c r="C8072" s="3"/>
    </row>
    <row r="8073" spans="3:3">
      <c r="C8073" s="3"/>
    </row>
    <row r="8074" spans="3:3">
      <c r="C8074" s="3"/>
    </row>
    <row r="8075" spans="3:3">
      <c r="C8075" s="3"/>
    </row>
    <row r="8076" spans="3:3">
      <c r="C8076" s="3"/>
    </row>
    <row r="8077" spans="3:3">
      <c r="C8077" s="3"/>
    </row>
    <row r="8078" spans="3:3">
      <c r="C8078" s="3"/>
    </row>
    <row r="8079" spans="3:3">
      <c r="C8079" s="3"/>
    </row>
    <row r="8080" spans="3:3">
      <c r="C8080" s="3"/>
    </row>
    <row r="8081" spans="3:3">
      <c r="C8081" s="3"/>
    </row>
    <row r="8082" spans="3:3">
      <c r="C8082" s="3"/>
    </row>
    <row r="8083" spans="3:3">
      <c r="C8083" s="3"/>
    </row>
    <row r="8084" spans="3:3">
      <c r="C8084" s="3"/>
    </row>
    <row r="8085" spans="3:3">
      <c r="C8085" s="3"/>
    </row>
    <row r="8086" spans="3:3">
      <c r="C8086" s="3"/>
    </row>
    <row r="8087" spans="3:3">
      <c r="C8087" s="3"/>
    </row>
    <row r="8088" spans="3:3">
      <c r="C8088" s="3"/>
    </row>
    <row r="8089" spans="3:3">
      <c r="C8089" s="3"/>
    </row>
    <row r="8090" spans="3:3">
      <c r="C8090" s="3"/>
    </row>
    <row r="8091" spans="3:3">
      <c r="C8091" s="3"/>
    </row>
    <row r="8092" spans="3:3">
      <c r="C8092" s="3"/>
    </row>
    <row r="8093" spans="3:3">
      <c r="C8093" s="3"/>
    </row>
    <row r="8094" spans="3:3">
      <c r="C8094" s="3"/>
    </row>
    <row r="8095" spans="3:3">
      <c r="C8095" s="3"/>
    </row>
    <row r="8096" spans="3:3">
      <c r="C8096" s="3"/>
    </row>
    <row r="8097" spans="3:3">
      <c r="C8097" s="3"/>
    </row>
    <row r="8098" spans="3:3">
      <c r="C8098" s="3"/>
    </row>
    <row r="8099" spans="3:3">
      <c r="C8099" s="3"/>
    </row>
    <row r="8100" spans="3:3">
      <c r="C8100" s="3"/>
    </row>
    <row r="8101" spans="3:3">
      <c r="C8101" s="3"/>
    </row>
    <row r="8102" spans="3:3">
      <c r="C8102" s="3"/>
    </row>
    <row r="8103" spans="3:3">
      <c r="C8103" s="3"/>
    </row>
    <row r="8104" spans="3:3">
      <c r="C8104" s="3"/>
    </row>
    <row r="8105" spans="3:3">
      <c r="C8105" s="3"/>
    </row>
    <row r="8106" spans="3:3">
      <c r="C8106" s="3"/>
    </row>
    <row r="8107" spans="3:3">
      <c r="C8107" s="3"/>
    </row>
    <row r="8108" spans="3:3">
      <c r="C8108" s="3"/>
    </row>
    <row r="8109" spans="3:3">
      <c r="C8109" s="3"/>
    </row>
    <row r="8110" spans="3:3">
      <c r="C8110" s="3"/>
    </row>
    <row r="8111" spans="3:3">
      <c r="C8111" s="3"/>
    </row>
    <row r="8112" spans="3:3">
      <c r="C8112" s="3"/>
    </row>
    <row r="8113" spans="3:3">
      <c r="C8113" s="3"/>
    </row>
    <row r="8114" spans="3:3">
      <c r="C8114" s="3"/>
    </row>
    <row r="8115" spans="3:3">
      <c r="C8115" s="3"/>
    </row>
    <row r="8116" spans="3:3">
      <c r="C8116" s="3"/>
    </row>
    <row r="8117" spans="3:3">
      <c r="C8117" s="3"/>
    </row>
    <row r="8118" spans="3:3">
      <c r="C8118" s="3"/>
    </row>
    <row r="8119" spans="3:3">
      <c r="C8119" s="3"/>
    </row>
    <row r="8120" spans="3:3">
      <c r="C8120" s="3"/>
    </row>
    <row r="8121" spans="3:3">
      <c r="C8121" s="3"/>
    </row>
    <row r="8122" spans="3:3">
      <c r="C8122" s="3"/>
    </row>
    <row r="8123" spans="3:3">
      <c r="C8123" s="3"/>
    </row>
    <row r="8124" spans="3:3">
      <c r="C8124" s="3"/>
    </row>
    <row r="8125" spans="3:3">
      <c r="C8125" s="3"/>
    </row>
    <row r="8126" spans="3:3">
      <c r="C8126" s="3"/>
    </row>
    <row r="8127" spans="3:3">
      <c r="C8127" s="3"/>
    </row>
    <row r="8128" spans="3:3">
      <c r="C8128" s="3"/>
    </row>
    <row r="8129" spans="3:3">
      <c r="C8129" s="3"/>
    </row>
    <row r="8130" spans="3:3">
      <c r="C8130" s="3"/>
    </row>
    <row r="8131" spans="3:3">
      <c r="C8131" s="3"/>
    </row>
    <row r="8132" spans="3:3">
      <c r="C8132" s="3"/>
    </row>
    <row r="8133" spans="3:3">
      <c r="C8133" s="3"/>
    </row>
    <row r="8134" spans="3:3">
      <c r="C8134" s="3"/>
    </row>
    <row r="8135" spans="3:3">
      <c r="C8135" s="3"/>
    </row>
    <row r="8136" spans="3:3">
      <c r="C8136" s="3"/>
    </row>
    <row r="8137" spans="3:3">
      <c r="C8137" s="3"/>
    </row>
    <row r="8138" spans="3:3">
      <c r="C8138" s="3"/>
    </row>
    <row r="8139" spans="3:3">
      <c r="C8139" s="3"/>
    </row>
    <row r="8140" spans="3:3">
      <c r="C8140" s="3"/>
    </row>
    <row r="8141" spans="3:3">
      <c r="C8141" s="3"/>
    </row>
    <row r="8142" spans="3:3">
      <c r="C8142" s="3"/>
    </row>
    <row r="8143" spans="3:3">
      <c r="C8143" s="3"/>
    </row>
    <row r="8144" spans="3:3">
      <c r="C8144" s="3"/>
    </row>
    <row r="8145" spans="3:3">
      <c r="C8145" s="3"/>
    </row>
    <row r="8146" spans="3:3">
      <c r="C8146" s="3"/>
    </row>
    <row r="8147" spans="3:3">
      <c r="C8147" s="3"/>
    </row>
    <row r="8148" spans="3:3">
      <c r="C8148" s="3"/>
    </row>
    <row r="8149" spans="3:3">
      <c r="C8149" s="3"/>
    </row>
    <row r="8150" spans="3:3">
      <c r="C8150" s="3"/>
    </row>
    <row r="8151" spans="3:3">
      <c r="C8151" s="3"/>
    </row>
    <row r="8152" spans="3:3">
      <c r="C8152" s="3"/>
    </row>
    <row r="8153" spans="3:3">
      <c r="C8153" s="3"/>
    </row>
    <row r="8154" spans="3:3">
      <c r="C8154" s="3"/>
    </row>
    <row r="8155" spans="3:3">
      <c r="C8155" s="3"/>
    </row>
    <row r="8156" spans="3:3">
      <c r="C8156" s="3"/>
    </row>
    <row r="8157" spans="3:3">
      <c r="C8157" s="3"/>
    </row>
    <row r="8158" spans="3:3">
      <c r="C8158" s="3"/>
    </row>
    <row r="8159" spans="3:3">
      <c r="C8159" s="3"/>
    </row>
    <row r="8160" spans="3:3">
      <c r="C8160" s="3"/>
    </row>
    <row r="8161" spans="3:3">
      <c r="C8161" s="3"/>
    </row>
    <row r="8162" spans="3:3">
      <c r="C8162" s="3"/>
    </row>
    <row r="8163" spans="3:3">
      <c r="C8163" s="3"/>
    </row>
    <row r="8164" spans="3:3">
      <c r="C8164" s="3"/>
    </row>
    <row r="8165" spans="3:3">
      <c r="C8165" s="3"/>
    </row>
    <row r="8166" spans="3:3">
      <c r="C8166" s="3"/>
    </row>
    <row r="8167" spans="3:3">
      <c r="C8167" s="3"/>
    </row>
    <row r="8168" spans="3:3">
      <c r="C8168" s="3"/>
    </row>
    <row r="8169" spans="3:3">
      <c r="C8169" s="3"/>
    </row>
    <row r="8170" spans="3:3">
      <c r="C8170" s="3"/>
    </row>
    <row r="8171" spans="3:3">
      <c r="C8171" s="3"/>
    </row>
    <row r="8172" spans="3:3">
      <c r="C8172" s="3"/>
    </row>
    <row r="8173" spans="3:3">
      <c r="C8173" s="3"/>
    </row>
    <row r="8174" spans="3:3">
      <c r="C8174" s="3"/>
    </row>
    <row r="8175" spans="3:3">
      <c r="C8175" s="3"/>
    </row>
    <row r="8176" spans="3:3">
      <c r="C8176" s="3"/>
    </row>
    <row r="8177" spans="3:3">
      <c r="C8177" s="3"/>
    </row>
    <row r="8178" spans="3:3">
      <c r="C8178" s="3"/>
    </row>
    <row r="8179" spans="3:3">
      <c r="C8179" s="3"/>
    </row>
    <row r="8180" spans="3:3">
      <c r="C8180" s="3"/>
    </row>
    <row r="8181" spans="3:3">
      <c r="C8181" s="3"/>
    </row>
    <row r="8182" spans="3:3">
      <c r="C8182" s="3"/>
    </row>
    <row r="8183" spans="3:3">
      <c r="C8183" s="3"/>
    </row>
    <row r="8184" spans="3:3">
      <c r="C8184" s="3"/>
    </row>
    <row r="8185" spans="3:3">
      <c r="C8185" s="3"/>
    </row>
    <row r="8186" spans="3:3">
      <c r="C8186" s="3"/>
    </row>
    <row r="8187" spans="3:3">
      <c r="C8187" s="3"/>
    </row>
    <row r="8188" spans="3:3">
      <c r="C8188" s="3"/>
    </row>
    <row r="8189" spans="3:3">
      <c r="C8189" s="3"/>
    </row>
    <row r="8190" spans="3:3">
      <c r="C8190" s="3"/>
    </row>
    <row r="8191" spans="3:3">
      <c r="C8191" s="3"/>
    </row>
    <row r="8192" spans="3:3">
      <c r="C8192" s="3"/>
    </row>
    <row r="8193" spans="3:3">
      <c r="C8193" s="3"/>
    </row>
    <row r="8194" spans="3:3">
      <c r="C8194" s="3"/>
    </row>
    <row r="8195" spans="3:3">
      <c r="C8195" s="3"/>
    </row>
    <row r="8196" spans="3:3">
      <c r="C8196" s="3"/>
    </row>
    <row r="8197" spans="3:3">
      <c r="C8197" s="3"/>
    </row>
    <row r="8198" spans="3:3">
      <c r="C8198" s="3"/>
    </row>
    <row r="8199" spans="3:3">
      <c r="C8199" s="3"/>
    </row>
    <row r="8200" spans="3:3">
      <c r="C8200" s="3"/>
    </row>
    <row r="8201" spans="3:3">
      <c r="C8201" s="3"/>
    </row>
    <row r="8202" spans="3:3">
      <c r="C8202" s="3"/>
    </row>
    <row r="8203" spans="3:3">
      <c r="C8203" s="3"/>
    </row>
    <row r="8204" spans="3:3">
      <c r="C8204" s="3"/>
    </row>
    <row r="8205" spans="3:3">
      <c r="C8205" s="3"/>
    </row>
    <row r="8206" spans="3:3">
      <c r="C8206" s="3"/>
    </row>
    <row r="8207" spans="3:3">
      <c r="C8207" s="3"/>
    </row>
    <row r="8208" spans="3:3">
      <c r="C8208" s="3"/>
    </row>
    <row r="8209" spans="3:3">
      <c r="C8209" s="3"/>
    </row>
    <row r="8210" spans="3:3">
      <c r="C8210" s="3"/>
    </row>
    <row r="8211" spans="3:3">
      <c r="C8211" s="3"/>
    </row>
    <row r="8212" spans="3:3">
      <c r="C8212" s="3"/>
    </row>
    <row r="8213" spans="3:3">
      <c r="C8213" s="3"/>
    </row>
    <row r="8214" spans="3:3">
      <c r="C8214" s="3"/>
    </row>
    <row r="8215" spans="3:3">
      <c r="C8215" s="3"/>
    </row>
    <row r="8216" spans="3:3">
      <c r="C8216" s="3"/>
    </row>
    <row r="8217" spans="3:3">
      <c r="C8217" s="3"/>
    </row>
    <row r="8218" spans="3:3">
      <c r="C8218" s="3"/>
    </row>
    <row r="8219" spans="3:3">
      <c r="C8219" s="3"/>
    </row>
    <row r="8220" spans="3:3">
      <c r="C8220" s="3"/>
    </row>
    <row r="8221" spans="3:3">
      <c r="C8221" s="3"/>
    </row>
    <row r="8222" spans="3:3">
      <c r="C8222" s="3"/>
    </row>
    <row r="8223" spans="3:3">
      <c r="C8223" s="3"/>
    </row>
    <row r="8224" spans="3:3">
      <c r="C8224" s="3"/>
    </row>
    <row r="8225" spans="3:3">
      <c r="C8225" s="3"/>
    </row>
    <row r="8226" spans="3:3">
      <c r="C8226" s="3"/>
    </row>
    <row r="8227" spans="3:3">
      <c r="C8227" s="3"/>
    </row>
    <row r="8228" spans="3:3">
      <c r="C8228" s="3"/>
    </row>
    <row r="8229" spans="3:3">
      <c r="C8229" s="3"/>
    </row>
    <row r="8230" spans="3:3">
      <c r="C8230" s="3"/>
    </row>
    <row r="8231" spans="3:3">
      <c r="C8231" s="3"/>
    </row>
    <row r="8232" spans="3:3">
      <c r="C8232" s="3"/>
    </row>
    <row r="8233" spans="3:3">
      <c r="C8233" s="3"/>
    </row>
    <row r="8234" spans="3:3">
      <c r="C8234" s="3"/>
    </row>
    <row r="8235" spans="3:3">
      <c r="C8235" s="3"/>
    </row>
    <row r="8236" spans="3:3">
      <c r="C8236" s="3"/>
    </row>
    <row r="8237" spans="3:3">
      <c r="C8237" s="3"/>
    </row>
    <row r="8238" spans="3:3">
      <c r="C8238" s="3"/>
    </row>
    <row r="8239" spans="3:3">
      <c r="C8239" s="3"/>
    </row>
    <row r="8240" spans="3:3">
      <c r="C8240" s="3"/>
    </row>
    <row r="8241" spans="3:3">
      <c r="C8241" s="3"/>
    </row>
    <row r="8242" spans="3:3">
      <c r="C8242" s="3"/>
    </row>
    <row r="8243" spans="3:3">
      <c r="C8243" s="3"/>
    </row>
    <row r="8244" spans="3:3">
      <c r="C8244" s="3"/>
    </row>
    <row r="8245" spans="3:3">
      <c r="C8245" s="3"/>
    </row>
    <row r="8246" spans="3:3">
      <c r="C8246" s="3"/>
    </row>
    <row r="8247" spans="3:3">
      <c r="C8247" s="3"/>
    </row>
    <row r="8248" spans="3:3">
      <c r="C8248" s="3"/>
    </row>
    <row r="8249" spans="3:3">
      <c r="C8249" s="3"/>
    </row>
    <row r="8250" spans="3:3">
      <c r="C8250" s="3"/>
    </row>
    <row r="8251" spans="3:3">
      <c r="C8251" s="3"/>
    </row>
    <row r="8252" spans="3:3">
      <c r="C8252" s="3"/>
    </row>
    <row r="8253" spans="3:3">
      <c r="C8253" s="3"/>
    </row>
    <row r="8254" spans="3:3">
      <c r="C8254" s="3"/>
    </row>
    <row r="8255" spans="3:3">
      <c r="C8255" s="3"/>
    </row>
    <row r="8256" spans="3:3">
      <c r="C8256" s="3"/>
    </row>
    <row r="8257" spans="3:3">
      <c r="C8257" s="3"/>
    </row>
    <row r="8258" spans="3:3">
      <c r="C8258" s="3"/>
    </row>
    <row r="8259" spans="3:3">
      <c r="C8259" s="3"/>
    </row>
    <row r="8260" spans="3:3">
      <c r="C8260" s="3"/>
    </row>
    <row r="8261" spans="3:3">
      <c r="C8261" s="3"/>
    </row>
    <row r="8262" spans="3:3">
      <c r="C8262" s="3"/>
    </row>
    <row r="8263" spans="3:3">
      <c r="C8263" s="3"/>
    </row>
    <row r="8264" spans="3:3">
      <c r="C8264" s="3"/>
    </row>
    <row r="8265" spans="3:3">
      <c r="C8265" s="3"/>
    </row>
    <row r="8266" spans="3:3">
      <c r="C8266" s="3"/>
    </row>
    <row r="8267" spans="3:3">
      <c r="C8267" s="3"/>
    </row>
    <row r="8268" spans="3:3">
      <c r="C8268" s="3"/>
    </row>
    <row r="8269" spans="3:3">
      <c r="C8269" s="3"/>
    </row>
    <row r="8270" spans="3:3">
      <c r="C8270" s="3"/>
    </row>
    <row r="8271" spans="3:3">
      <c r="C8271" s="3"/>
    </row>
    <row r="8272" spans="3:3">
      <c r="C8272" s="3"/>
    </row>
    <row r="8273" spans="3:3">
      <c r="C8273" s="3"/>
    </row>
    <row r="8274" spans="3:3">
      <c r="C8274" s="3"/>
    </row>
    <row r="8275" spans="3:3">
      <c r="C8275" s="3"/>
    </row>
    <row r="8276" spans="3:3">
      <c r="C8276" s="3"/>
    </row>
    <row r="8277" spans="3:3">
      <c r="C8277" s="3"/>
    </row>
    <row r="8278" spans="3:3">
      <c r="C8278" s="3"/>
    </row>
    <row r="8279" spans="3:3">
      <c r="C8279" s="3"/>
    </row>
    <row r="8280" spans="3:3">
      <c r="C8280" s="3"/>
    </row>
    <row r="8281" spans="3:3">
      <c r="C8281" s="3"/>
    </row>
    <row r="8282" spans="3:3">
      <c r="C8282" s="3"/>
    </row>
    <row r="8283" spans="3:3">
      <c r="C8283" s="3"/>
    </row>
    <row r="8284" spans="3:3">
      <c r="C8284" s="3"/>
    </row>
    <row r="8285" spans="3:3">
      <c r="C8285" s="3"/>
    </row>
    <row r="8286" spans="3:3">
      <c r="C8286" s="3"/>
    </row>
    <row r="8287" spans="3:3">
      <c r="C8287" s="3"/>
    </row>
    <row r="8288" spans="3:3">
      <c r="C8288" s="3"/>
    </row>
    <row r="8289" spans="3:3">
      <c r="C8289" s="3"/>
    </row>
    <row r="8290" spans="3:3">
      <c r="C8290" s="3"/>
    </row>
    <row r="8291" spans="3:3">
      <c r="C8291" s="3"/>
    </row>
    <row r="8292" spans="3:3">
      <c r="C8292" s="3"/>
    </row>
    <row r="8293" spans="3:3">
      <c r="C8293" s="3"/>
    </row>
    <row r="8294" spans="3:3">
      <c r="C8294" s="3"/>
    </row>
    <row r="8295" spans="3:3">
      <c r="C8295" s="3"/>
    </row>
    <row r="8296" spans="3:3">
      <c r="C8296" s="3"/>
    </row>
    <row r="8297" spans="3:3">
      <c r="C8297" s="3"/>
    </row>
    <row r="8298" spans="3:3">
      <c r="C8298" s="3"/>
    </row>
    <row r="8299" spans="3:3">
      <c r="C8299" s="3"/>
    </row>
    <row r="8300" spans="3:3">
      <c r="C8300" s="3"/>
    </row>
    <row r="8301" spans="3:3">
      <c r="C8301" s="3"/>
    </row>
    <row r="8302" spans="3:3">
      <c r="C8302" s="3"/>
    </row>
    <row r="8303" spans="3:3">
      <c r="C8303" s="3"/>
    </row>
    <row r="8304" spans="3:3">
      <c r="C8304" s="3"/>
    </row>
    <row r="8305" spans="3:3">
      <c r="C8305" s="3"/>
    </row>
    <row r="8306" spans="3:3">
      <c r="C8306" s="3"/>
    </row>
    <row r="8307" spans="3:3">
      <c r="C8307" s="3"/>
    </row>
    <row r="8308" spans="3:3">
      <c r="C8308" s="3"/>
    </row>
    <row r="8309" spans="3:3">
      <c r="C8309" s="3"/>
    </row>
    <row r="8310" spans="3:3">
      <c r="C8310" s="3"/>
    </row>
    <row r="8311" spans="3:3">
      <c r="C8311" s="3"/>
    </row>
    <row r="8312" spans="3:3">
      <c r="C8312" s="3"/>
    </row>
    <row r="8313" spans="3:3">
      <c r="C8313" s="3"/>
    </row>
    <row r="8314" spans="3:3">
      <c r="C8314" s="3"/>
    </row>
    <row r="8315" spans="3:3">
      <c r="C8315" s="3"/>
    </row>
    <row r="8316" spans="3:3">
      <c r="C8316" s="3"/>
    </row>
    <row r="8317" spans="3:3">
      <c r="C8317" s="3"/>
    </row>
    <row r="8318" spans="3:3">
      <c r="C8318" s="3"/>
    </row>
    <row r="8319" spans="3:3">
      <c r="C8319" s="3"/>
    </row>
    <row r="8320" spans="3:3">
      <c r="C8320" s="3"/>
    </row>
    <row r="8321" spans="3:3">
      <c r="C8321" s="3"/>
    </row>
    <row r="8322" spans="3:3">
      <c r="C8322" s="3"/>
    </row>
    <row r="8323" spans="3:3">
      <c r="C8323" s="3"/>
    </row>
    <row r="8324" spans="3:3">
      <c r="C8324" s="3"/>
    </row>
    <row r="8325" spans="3:3">
      <c r="C8325" s="3"/>
    </row>
    <row r="8326" spans="3:3">
      <c r="C8326" s="3"/>
    </row>
    <row r="8327" spans="3:3">
      <c r="C8327" s="3"/>
    </row>
    <row r="8328" spans="3:3">
      <c r="C8328" s="3"/>
    </row>
    <row r="8329" spans="3:3">
      <c r="C8329" s="3"/>
    </row>
    <row r="8330" spans="3:3">
      <c r="C8330" s="3"/>
    </row>
    <row r="8331" spans="3:3">
      <c r="C8331" s="3"/>
    </row>
    <row r="8332" spans="3:3">
      <c r="C8332" s="3"/>
    </row>
    <row r="8333" spans="3:3">
      <c r="C8333" s="3"/>
    </row>
    <row r="8334" spans="3:3">
      <c r="C8334" s="3"/>
    </row>
    <row r="8335" spans="3:3">
      <c r="C8335" s="3"/>
    </row>
    <row r="8336" spans="3:3">
      <c r="C8336" s="3"/>
    </row>
    <row r="8337" spans="3:3">
      <c r="C8337" s="3"/>
    </row>
    <row r="8338" spans="3:3">
      <c r="C8338" s="3"/>
    </row>
    <row r="8339" spans="3:3">
      <c r="C8339" s="3"/>
    </row>
    <row r="8340" spans="3:3">
      <c r="C8340" s="3"/>
    </row>
    <row r="8341" spans="3:3">
      <c r="C8341" s="3"/>
    </row>
    <row r="8342" spans="3:3">
      <c r="C8342" s="3"/>
    </row>
    <row r="8343" spans="3:3">
      <c r="C8343" s="3"/>
    </row>
    <row r="8344" spans="3:3">
      <c r="C8344" s="3"/>
    </row>
    <row r="8345" spans="3:3">
      <c r="C8345" s="3"/>
    </row>
    <row r="8346" spans="3:3">
      <c r="C8346" s="3"/>
    </row>
    <row r="8347" spans="3:3">
      <c r="C8347" s="3"/>
    </row>
    <row r="8348" spans="3:3">
      <c r="C8348" s="3"/>
    </row>
    <row r="8349" spans="3:3">
      <c r="C8349" s="3"/>
    </row>
    <row r="8350" spans="3:3">
      <c r="C8350" s="3"/>
    </row>
    <row r="8351" spans="3:3">
      <c r="C8351" s="3"/>
    </row>
    <row r="8352" spans="3:3">
      <c r="C8352" s="3"/>
    </row>
    <row r="8353" spans="3:3">
      <c r="C8353" s="3"/>
    </row>
    <row r="8354" spans="3:3">
      <c r="C8354" s="3"/>
    </row>
    <row r="8355" spans="3:3">
      <c r="C8355" s="3"/>
    </row>
    <row r="8356" spans="3:3">
      <c r="C8356" s="3"/>
    </row>
    <row r="8357" spans="3:3">
      <c r="C8357" s="3"/>
    </row>
    <row r="8358" spans="3:3">
      <c r="C8358" s="3"/>
    </row>
    <row r="8359" spans="3:3">
      <c r="C8359" s="3"/>
    </row>
    <row r="8360" spans="3:3">
      <c r="C8360" s="3"/>
    </row>
    <row r="8361" spans="3:3">
      <c r="C8361" s="3"/>
    </row>
    <row r="8362" spans="3:3">
      <c r="C8362" s="3"/>
    </row>
    <row r="8363" spans="3:3">
      <c r="C8363" s="3"/>
    </row>
    <row r="8364" spans="3:3">
      <c r="C8364" s="3"/>
    </row>
    <row r="8365" spans="3:3">
      <c r="C8365" s="3"/>
    </row>
    <row r="8366" spans="3:3">
      <c r="C8366" s="3"/>
    </row>
    <row r="8367" spans="3:3">
      <c r="C8367" s="3"/>
    </row>
    <row r="8368" spans="3:3">
      <c r="C8368" s="3"/>
    </row>
    <row r="8369" spans="3:3">
      <c r="C8369" s="3"/>
    </row>
    <row r="8370" spans="3:3">
      <c r="C8370" s="3"/>
    </row>
    <row r="8371" spans="3:3">
      <c r="C8371" s="3"/>
    </row>
    <row r="8372" spans="3:3">
      <c r="C8372" s="3"/>
    </row>
    <row r="8373" spans="3:3">
      <c r="C8373" s="3"/>
    </row>
    <row r="8374" spans="3:3">
      <c r="C8374" s="3"/>
    </row>
    <row r="8375" spans="3:3">
      <c r="C8375" s="3"/>
    </row>
    <row r="8376" spans="3:3">
      <c r="C8376" s="3"/>
    </row>
    <row r="8377" spans="3:3">
      <c r="C8377" s="3"/>
    </row>
    <row r="8378" spans="3:3">
      <c r="C8378" s="3"/>
    </row>
    <row r="8379" spans="3:3">
      <c r="C8379" s="3"/>
    </row>
    <row r="8380" spans="3:3">
      <c r="C8380" s="3"/>
    </row>
    <row r="8381" spans="3:3">
      <c r="C8381" s="3"/>
    </row>
    <row r="8382" spans="3:3">
      <c r="C8382" s="3"/>
    </row>
    <row r="8383" spans="3:3">
      <c r="C8383" s="3"/>
    </row>
    <row r="8384" spans="3:3">
      <c r="C8384" s="3"/>
    </row>
    <row r="8385" spans="3:3">
      <c r="C8385" s="3"/>
    </row>
    <row r="8386" spans="3:3">
      <c r="C8386" s="3"/>
    </row>
    <row r="8387" spans="3:3">
      <c r="C8387" s="3"/>
    </row>
    <row r="8388" spans="3:3">
      <c r="C8388" s="3"/>
    </row>
    <row r="8389" spans="3:3">
      <c r="C8389" s="3"/>
    </row>
    <row r="8390" spans="3:3">
      <c r="C8390" s="3"/>
    </row>
    <row r="8391" spans="3:3">
      <c r="C8391" s="3"/>
    </row>
    <row r="8392" spans="3:3">
      <c r="C8392" s="3"/>
    </row>
    <row r="8393" spans="3:3">
      <c r="C8393" s="3"/>
    </row>
    <row r="8394" spans="3:3">
      <c r="C8394" s="3"/>
    </row>
    <row r="8395" spans="3:3">
      <c r="C8395" s="3"/>
    </row>
    <row r="8396" spans="3:3">
      <c r="C8396" s="3"/>
    </row>
    <row r="8397" spans="3:3">
      <c r="C8397" s="3"/>
    </row>
    <row r="8398" spans="3:3">
      <c r="C8398" s="3"/>
    </row>
    <row r="8399" spans="3:3">
      <c r="C8399" s="3"/>
    </row>
    <row r="8400" spans="3:3">
      <c r="C8400" s="3"/>
    </row>
    <row r="8401" spans="3:3">
      <c r="C8401" s="3"/>
    </row>
    <row r="8402" spans="3:3">
      <c r="C8402" s="3"/>
    </row>
    <row r="8403" spans="3:3">
      <c r="C8403" s="3"/>
    </row>
    <row r="8404" spans="3:3">
      <c r="C8404" s="3"/>
    </row>
    <row r="8405" spans="3:3">
      <c r="C8405" s="3"/>
    </row>
    <row r="8406" spans="3:3">
      <c r="C8406" s="3"/>
    </row>
    <row r="8407" spans="3:3">
      <c r="C8407" s="3"/>
    </row>
    <row r="8408" spans="3:3">
      <c r="C8408" s="3"/>
    </row>
    <row r="8409" spans="3:3">
      <c r="C8409" s="3"/>
    </row>
    <row r="8410" spans="3:3">
      <c r="C8410" s="3"/>
    </row>
    <row r="8411" spans="3:3">
      <c r="C8411" s="3"/>
    </row>
    <row r="8412" spans="3:3">
      <c r="C8412" s="3"/>
    </row>
    <row r="8413" spans="3:3">
      <c r="C8413" s="3"/>
    </row>
    <row r="8414" spans="3:3">
      <c r="C8414" s="3"/>
    </row>
    <row r="8415" spans="3:3">
      <c r="C8415" s="3"/>
    </row>
    <row r="8416" spans="3:3">
      <c r="C8416" s="3"/>
    </row>
    <row r="8417" spans="3:3">
      <c r="C8417" s="3"/>
    </row>
    <row r="8418" spans="3:3">
      <c r="C8418" s="3"/>
    </row>
    <row r="8419" spans="3:3">
      <c r="C8419" s="3"/>
    </row>
    <row r="8420" spans="3:3">
      <c r="C8420" s="3"/>
    </row>
    <row r="8421" spans="3:3">
      <c r="C8421" s="3"/>
    </row>
    <row r="8422" spans="3:3">
      <c r="C8422" s="3"/>
    </row>
    <row r="8423" spans="3:3">
      <c r="C8423" s="3"/>
    </row>
    <row r="8424" spans="3:3">
      <c r="C8424" s="3"/>
    </row>
    <row r="8425" spans="3:3">
      <c r="C8425" s="3"/>
    </row>
    <row r="8426" spans="3:3">
      <c r="C8426" s="3"/>
    </row>
    <row r="8427" spans="3:3">
      <c r="C8427" s="3"/>
    </row>
    <row r="8428" spans="3:3">
      <c r="C8428" s="3"/>
    </row>
    <row r="8429" spans="3:3">
      <c r="C8429" s="3"/>
    </row>
    <row r="8430" spans="3:3">
      <c r="C8430" s="3"/>
    </row>
    <row r="8431" spans="3:3">
      <c r="C8431" s="3"/>
    </row>
    <row r="8432" spans="3:3">
      <c r="C8432" s="3"/>
    </row>
    <row r="8433" spans="3:3">
      <c r="C8433" s="3"/>
    </row>
    <row r="8434" spans="3:3">
      <c r="C8434" s="3"/>
    </row>
    <row r="8435" spans="3:3">
      <c r="C8435" s="3"/>
    </row>
    <row r="8436" spans="3:3">
      <c r="C8436" s="3"/>
    </row>
    <row r="8437" spans="3:3">
      <c r="C8437" s="3"/>
    </row>
    <row r="8438" spans="3:3">
      <c r="C8438" s="3"/>
    </row>
    <row r="8439" spans="3:3">
      <c r="C8439" s="3"/>
    </row>
    <row r="8440" spans="3:3">
      <c r="C8440" s="3"/>
    </row>
    <row r="8441" spans="3:3">
      <c r="C8441" s="3"/>
    </row>
    <row r="8442" spans="3:3">
      <c r="C8442" s="3"/>
    </row>
    <row r="8443" spans="3:3">
      <c r="C8443" s="3"/>
    </row>
    <row r="8444" spans="3:3">
      <c r="C8444" s="3"/>
    </row>
    <row r="8445" spans="3:3">
      <c r="C8445" s="3"/>
    </row>
    <row r="8446" spans="3:3">
      <c r="C8446" s="3"/>
    </row>
    <row r="8447" spans="3:3">
      <c r="C8447" s="3"/>
    </row>
    <row r="8448" spans="3:3">
      <c r="C8448" s="3"/>
    </row>
    <row r="8449" spans="3:3">
      <c r="C8449" s="3"/>
    </row>
    <row r="8450" spans="3:3">
      <c r="C8450" s="3"/>
    </row>
    <row r="8451" spans="3:3">
      <c r="C8451" s="3"/>
    </row>
    <row r="8452" spans="3:3">
      <c r="C8452" s="3"/>
    </row>
    <row r="8453" spans="3:3">
      <c r="C8453" s="3"/>
    </row>
    <row r="8454" spans="3:3">
      <c r="C8454" s="3"/>
    </row>
    <row r="8455" spans="3:3">
      <c r="C8455" s="3"/>
    </row>
    <row r="8456" spans="3:3">
      <c r="C8456" s="3"/>
    </row>
    <row r="8457" spans="3:3">
      <c r="C8457" s="3"/>
    </row>
    <row r="8458" spans="3:3">
      <c r="C8458" s="3"/>
    </row>
    <row r="8459" spans="3:3">
      <c r="C8459" s="3"/>
    </row>
    <row r="8460" spans="3:3">
      <c r="C8460" s="3"/>
    </row>
    <row r="8461" spans="3:3">
      <c r="C8461" s="3"/>
    </row>
    <row r="8462" spans="3:3">
      <c r="C8462" s="3"/>
    </row>
    <row r="8463" spans="3:3">
      <c r="C8463" s="3"/>
    </row>
    <row r="8464" spans="3:3">
      <c r="C8464" s="3"/>
    </row>
    <row r="8465" spans="3:3">
      <c r="C8465" s="3"/>
    </row>
    <row r="8466" spans="3:3">
      <c r="C8466" s="3"/>
    </row>
    <row r="8467" spans="3:3">
      <c r="C8467" s="3"/>
    </row>
    <row r="8468" spans="3:3">
      <c r="C8468" s="3"/>
    </row>
    <row r="8469" spans="3:3">
      <c r="C8469" s="3"/>
    </row>
    <row r="8470" spans="3:3">
      <c r="C8470" s="3"/>
    </row>
    <row r="8471" spans="3:3">
      <c r="C8471" s="3"/>
    </row>
    <row r="8472" spans="3:3">
      <c r="C8472" s="3"/>
    </row>
    <row r="8473" spans="3:3">
      <c r="C8473" s="3"/>
    </row>
    <row r="8474" spans="3:3">
      <c r="C8474" s="3"/>
    </row>
    <row r="8475" spans="3:3">
      <c r="C8475" s="3"/>
    </row>
    <row r="8476" spans="3:3">
      <c r="C8476" s="3"/>
    </row>
    <row r="8477" spans="3:3">
      <c r="C8477" s="3"/>
    </row>
    <row r="8478" spans="3:3">
      <c r="C8478" s="3"/>
    </row>
    <row r="8479" spans="3:3">
      <c r="C8479" s="3"/>
    </row>
    <row r="8480" spans="3:3">
      <c r="C8480" s="3"/>
    </row>
    <row r="8481" spans="3:3">
      <c r="C8481" s="3"/>
    </row>
    <row r="8482" spans="3:3">
      <c r="C8482" s="3"/>
    </row>
    <row r="8483" spans="3:3">
      <c r="C8483" s="3"/>
    </row>
    <row r="8484" spans="3:3">
      <c r="C8484" s="3"/>
    </row>
    <row r="8485" spans="3:3">
      <c r="C8485" s="3"/>
    </row>
    <row r="8486" spans="3:3">
      <c r="C8486" s="3"/>
    </row>
    <row r="8487" spans="3:3">
      <c r="C8487" s="3"/>
    </row>
    <row r="8488" spans="3:3">
      <c r="C8488" s="3"/>
    </row>
    <row r="8489" spans="3:3">
      <c r="C8489" s="3"/>
    </row>
    <row r="8490" spans="3:3">
      <c r="C8490" s="3"/>
    </row>
    <row r="8491" spans="3:3">
      <c r="C8491" s="3"/>
    </row>
    <row r="8492" spans="3:3">
      <c r="C8492" s="3"/>
    </row>
    <row r="8493" spans="3:3">
      <c r="C8493" s="3"/>
    </row>
    <row r="8494" spans="3:3">
      <c r="C8494" s="3"/>
    </row>
    <row r="8495" spans="3:3">
      <c r="C8495" s="3"/>
    </row>
    <row r="8496" spans="3:3">
      <c r="C8496" s="3"/>
    </row>
    <row r="8497" spans="3:3">
      <c r="C8497" s="3"/>
    </row>
    <row r="8498" spans="3:3">
      <c r="C8498" s="3"/>
    </row>
    <row r="8499" spans="3:3">
      <c r="C8499" s="3"/>
    </row>
    <row r="8500" spans="3:3">
      <c r="C8500" s="3"/>
    </row>
    <row r="8501" spans="3:3">
      <c r="C8501" s="3"/>
    </row>
    <row r="8502" spans="3:3">
      <c r="C8502" s="3"/>
    </row>
    <row r="8503" spans="3:3">
      <c r="C8503" s="3"/>
    </row>
    <row r="8504" spans="3:3">
      <c r="C8504" s="3"/>
    </row>
    <row r="8505" spans="3:3">
      <c r="C8505" s="3"/>
    </row>
    <row r="8506" spans="3:3">
      <c r="C8506" s="3"/>
    </row>
    <row r="8507" spans="3:3">
      <c r="C8507" s="3"/>
    </row>
    <row r="8508" spans="3:3">
      <c r="C8508" s="3"/>
    </row>
    <row r="8509" spans="3:3">
      <c r="C8509" s="3"/>
    </row>
    <row r="8510" spans="3:3">
      <c r="C8510" s="3"/>
    </row>
    <row r="8511" spans="3:3">
      <c r="C8511" s="3"/>
    </row>
    <row r="8512" spans="3:3">
      <c r="C8512" s="3"/>
    </row>
    <row r="8513" spans="3:3">
      <c r="C8513" s="3"/>
    </row>
    <row r="8514" spans="3:3">
      <c r="C8514" s="3"/>
    </row>
    <row r="8515" spans="3:3">
      <c r="C8515" s="3"/>
    </row>
    <row r="8516" spans="3:3">
      <c r="C8516" s="3"/>
    </row>
    <row r="8517" spans="3:3">
      <c r="C8517" s="3"/>
    </row>
    <row r="8518" spans="3:3">
      <c r="C8518" s="3"/>
    </row>
    <row r="8519" spans="3:3">
      <c r="C8519" s="3"/>
    </row>
    <row r="8520" spans="3:3">
      <c r="C8520" s="3"/>
    </row>
    <row r="8521" spans="3:3">
      <c r="C8521" s="3"/>
    </row>
    <row r="8522" spans="3:3">
      <c r="C8522" s="3"/>
    </row>
    <row r="8523" spans="3:3">
      <c r="C8523" s="3"/>
    </row>
    <row r="8524" spans="3:3">
      <c r="C8524" s="3"/>
    </row>
    <row r="8525" spans="3:3">
      <c r="C8525" s="3"/>
    </row>
    <row r="8526" spans="3:3">
      <c r="C8526" s="3"/>
    </row>
    <row r="8527" spans="3:3">
      <c r="C8527" s="3"/>
    </row>
    <row r="8528" spans="3:3">
      <c r="C8528" s="3"/>
    </row>
    <row r="8529" spans="3:3">
      <c r="C8529" s="3"/>
    </row>
    <row r="8530" spans="3:3">
      <c r="C8530" s="3"/>
    </row>
    <row r="8531" spans="3:3">
      <c r="C8531" s="3"/>
    </row>
    <row r="8532" spans="3:3">
      <c r="C8532" s="3"/>
    </row>
    <row r="8533" spans="3:3">
      <c r="C8533" s="3"/>
    </row>
    <row r="8534" spans="3:3">
      <c r="C8534" s="3"/>
    </row>
    <row r="8535" spans="3:3">
      <c r="C8535" s="3"/>
    </row>
    <row r="8536" spans="3:3">
      <c r="C8536" s="3"/>
    </row>
    <row r="8537" spans="3:3">
      <c r="C8537" s="3"/>
    </row>
    <row r="8538" spans="3:3">
      <c r="C8538" s="3"/>
    </row>
    <row r="8539" spans="3:3">
      <c r="C8539" s="3"/>
    </row>
    <row r="8540" spans="3:3">
      <c r="C8540" s="3"/>
    </row>
    <row r="8541" spans="3:3">
      <c r="C8541" s="3"/>
    </row>
    <row r="8542" spans="3:3">
      <c r="C8542" s="3"/>
    </row>
    <row r="8543" spans="3:3">
      <c r="C8543" s="3"/>
    </row>
    <row r="8544" spans="3:3">
      <c r="C8544" s="3"/>
    </row>
    <row r="8545" spans="3:3">
      <c r="C8545" s="3"/>
    </row>
    <row r="8546" spans="3:3">
      <c r="C8546" s="3"/>
    </row>
    <row r="8547" spans="3:3">
      <c r="C8547" s="3"/>
    </row>
    <row r="8548" spans="3:3">
      <c r="C8548" s="3"/>
    </row>
    <row r="8549" spans="3:3">
      <c r="C8549" s="3"/>
    </row>
    <row r="8550" spans="3:3">
      <c r="C8550" s="3"/>
    </row>
    <row r="8551" spans="3:3">
      <c r="C8551" s="3"/>
    </row>
    <row r="8552" spans="3:3">
      <c r="C8552" s="3"/>
    </row>
    <row r="8553" spans="3:3">
      <c r="C8553" s="3"/>
    </row>
    <row r="8554" spans="3:3">
      <c r="C8554" s="3"/>
    </row>
    <row r="8555" spans="3:3">
      <c r="C8555" s="3"/>
    </row>
    <row r="8556" spans="3:3">
      <c r="C8556" s="3"/>
    </row>
    <row r="8557" spans="3:3">
      <c r="C8557" s="3"/>
    </row>
    <row r="8558" spans="3:3">
      <c r="C8558" s="3"/>
    </row>
    <row r="8559" spans="3:3">
      <c r="C8559" s="3"/>
    </row>
    <row r="8560" spans="3:3">
      <c r="C8560" s="3"/>
    </row>
    <row r="8561" spans="3:3">
      <c r="C8561" s="3"/>
    </row>
    <row r="8562" spans="3:3">
      <c r="C8562" s="3"/>
    </row>
    <row r="8563" spans="3:3">
      <c r="C8563" s="3"/>
    </row>
    <row r="8564" spans="3:3">
      <c r="C8564" s="3"/>
    </row>
    <row r="8565" spans="3:3">
      <c r="C8565" s="3"/>
    </row>
    <row r="8566" spans="3:3">
      <c r="C8566" s="3"/>
    </row>
    <row r="8567" spans="3:3">
      <c r="C8567" s="3"/>
    </row>
    <row r="8568" spans="3:3">
      <c r="C8568" s="3"/>
    </row>
    <row r="8569" spans="3:3">
      <c r="C8569" s="3"/>
    </row>
    <row r="8570" spans="3:3">
      <c r="C8570" s="3"/>
    </row>
    <row r="8571" spans="3:3">
      <c r="C8571" s="3"/>
    </row>
    <row r="8572" spans="3:3">
      <c r="C8572" s="3"/>
    </row>
    <row r="8573" spans="3:3">
      <c r="C8573" s="3"/>
    </row>
    <row r="8574" spans="3:3">
      <c r="C8574" s="3"/>
    </row>
    <row r="8575" spans="3:3">
      <c r="C8575" s="3"/>
    </row>
    <row r="8576" spans="3:3">
      <c r="C8576" s="3"/>
    </row>
    <row r="8577" spans="3:3">
      <c r="C8577" s="3"/>
    </row>
    <row r="8578" spans="3:3">
      <c r="C8578" s="3"/>
    </row>
    <row r="8579" spans="3:3">
      <c r="C8579" s="3"/>
    </row>
    <row r="8580" spans="3:3">
      <c r="C8580" s="3"/>
    </row>
    <row r="8581" spans="3:3">
      <c r="C8581" s="3"/>
    </row>
    <row r="8582" spans="3:3">
      <c r="C8582" s="3"/>
    </row>
    <row r="8583" spans="3:3">
      <c r="C8583" s="3"/>
    </row>
    <row r="8584" spans="3:3">
      <c r="C8584" s="3"/>
    </row>
    <row r="8585" spans="3:3">
      <c r="C8585" s="3"/>
    </row>
    <row r="8586" spans="3:3">
      <c r="C8586" s="3"/>
    </row>
    <row r="8587" spans="3:3">
      <c r="C8587" s="3"/>
    </row>
    <row r="8588" spans="3:3">
      <c r="C8588" s="3"/>
    </row>
    <row r="8589" spans="3:3">
      <c r="C8589" s="3"/>
    </row>
    <row r="8590" spans="3:3">
      <c r="C8590" s="3"/>
    </row>
    <row r="8591" spans="3:3">
      <c r="C8591" s="3"/>
    </row>
    <row r="8592" spans="3:3">
      <c r="C8592" s="3"/>
    </row>
    <row r="8593" spans="3:3">
      <c r="C8593" s="3"/>
    </row>
    <row r="8594" spans="3:3">
      <c r="C8594" s="3"/>
    </row>
    <row r="8595" spans="3:3">
      <c r="C8595" s="3"/>
    </row>
    <row r="8596" spans="3:3">
      <c r="C8596" s="3"/>
    </row>
    <row r="8597" spans="3:3">
      <c r="C8597" s="3"/>
    </row>
    <row r="8598" spans="3:3">
      <c r="C8598" s="3"/>
    </row>
    <row r="8599" spans="3:3">
      <c r="C8599" s="3"/>
    </row>
    <row r="8600" spans="3:3">
      <c r="C8600" s="3"/>
    </row>
    <row r="8601" spans="3:3">
      <c r="C8601" s="3"/>
    </row>
    <row r="8602" spans="3:3">
      <c r="C8602" s="3"/>
    </row>
    <row r="8603" spans="3:3">
      <c r="C8603" s="3"/>
    </row>
    <row r="8604" spans="3:3">
      <c r="C8604" s="3"/>
    </row>
    <row r="8605" spans="3:3">
      <c r="C8605" s="3"/>
    </row>
    <row r="8606" spans="3:3">
      <c r="C8606" s="3"/>
    </row>
    <row r="8607" spans="3:3">
      <c r="C8607" s="3"/>
    </row>
    <row r="8608" spans="3:3">
      <c r="C8608" s="3"/>
    </row>
    <row r="8609" spans="3:3">
      <c r="C8609" s="3"/>
    </row>
    <row r="8610" spans="3:3">
      <c r="C8610" s="3"/>
    </row>
    <row r="8611" spans="3:3">
      <c r="C8611" s="3"/>
    </row>
    <row r="8612" spans="3:3">
      <c r="C8612" s="3"/>
    </row>
    <row r="8613" spans="3:3">
      <c r="C8613" s="3"/>
    </row>
    <row r="8614" spans="3:3">
      <c r="C8614" s="3"/>
    </row>
    <row r="8615" spans="3:3">
      <c r="C8615" s="3"/>
    </row>
    <row r="8616" spans="3:3">
      <c r="C8616" s="3"/>
    </row>
    <row r="8617" spans="3:3">
      <c r="C8617" s="3"/>
    </row>
    <row r="8618" spans="3:3">
      <c r="C8618" s="3"/>
    </row>
    <row r="8619" spans="3:3">
      <c r="C8619" s="3"/>
    </row>
    <row r="8620" spans="3:3">
      <c r="C8620" s="3"/>
    </row>
    <row r="8621" spans="3:3">
      <c r="C8621" s="3"/>
    </row>
    <row r="8622" spans="3:3">
      <c r="C8622" s="3"/>
    </row>
    <row r="8623" spans="3:3">
      <c r="C8623" s="3"/>
    </row>
    <row r="8624" spans="3:3">
      <c r="C8624" s="3"/>
    </row>
    <row r="8625" spans="3:3">
      <c r="C8625" s="3"/>
    </row>
    <row r="8626" spans="3:3">
      <c r="C8626" s="3"/>
    </row>
    <row r="8627" spans="3:3">
      <c r="C8627" s="3"/>
    </row>
    <row r="8628" spans="3:3">
      <c r="C8628" s="3"/>
    </row>
    <row r="8629" spans="3:3">
      <c r="C8629" s="3"/>
    </row>
    <row r="8630" spans="3:3">
      <c r="C8630" s="3"/>
    </row>
    <row r="8631" spans="3:3">
      <c r="C8631" s="3"/>
    </row>
    <row r="8632" spans="3:3">
      <c r="C8632" s="3"/>
    </row>
    <row r="8633" spans="3:3">
      <c r="C8633" s="3"/>
    </row>
    <row r="8634" spans="3:3">
      <c r="C8634" s="3"/>
    </row>
    <row r="8635" spans="3:3">
      <c r="C8635" s="3"/>
    </row>
    <row r="8636" spans="3:3">
      <c r="C8636" s="3"/>
    </row>
    <row r="8637" spans="3:3">
      <c r="C8637" s="3"/>
    </row>
    <row r="8638" spans="3:3">
      <c r="C8638" s="3"/>
    </row>
    <row r="8639" spans="3:3">
      <c r="C8639" s="3"/>
    </row>
    <row r="8640" spans="3:3">
      <c r="C8640" s="3"/>
    </row>
    <row r="8641" spans="3:3">
      <c r="C8641" s="3"/>
    </row>
    <row r="8642" spans="3:3">
      <c r="C8642" s="3"/>
    </row>
    <row r="8643" spans="3:3">
      <c r="C8643" s="3"/>
    </row>
    <row r="8644" spans="3:3">
      <c r="C8644" s="3"/>
    </row>
    <row r="8645" spans="3:3">
      <c r="C8645" s="3"/>
    </row>
    <row r="8646" spans="3:3">
      <c r="C8646" s="3"/>
    </row>
    <row r="8647" spans="3:3">
      <c r="C8647" s="3"/>
    </row>
    <row r="8648" spans="3:3">
      <c r="C8648" s="3"/>
    </row>
    <row r="8649" spans="3:3">
      <c r="C8649" s="3"/>
    </row>
    <row r="8650" spans="3:3">
      <c r="C8650" s="3"/>
    </row>
    <row r="8651" spans="3:3">
      <c r="C8651" s="3"/>
    </row>
    <row r="8652" spans="3:3">
      <c r="C8652" s="3"/>
    </row>
    <row r="8653" spans="3:3">
      <c r="C8653" s="3"/>
    </row>
    <row r="8654" spans="3:3">
      <c r="C8654" s="3"/>
    </row>
    <row r="8655" spans="3:3">
      <c r="C8655" s="3"/>
    </row>
    <row r="8656" spans="3:3">
      <c r="C8656" s="3"/>
    </row>
    <row r="8657" spans="3:3">
      <c r="C8657" s="3"/>
    </row>
    <row r="8658" spans="3:3">
      <c r="C8658" s="3"/>
    </row>
    <row r="8659" spans="3:3">
      <c r="C8659" s="3"/>
    </row>
    <row r="8660" spans="3:3">
      <c r="C8660" s="3"/>
    </row>
    <row r="8661" spans="3:3">
      <c r="C8661" s="3"/>
    </row>
    <row r="8662" spans="3:3">
      <c r="C8662" s="3"/>
    </row>
    <row r="8663" spans="3:3">
      <c r="C8663" s="3"/>
    </row>
    <row r="8664" spans="3:3">
      <c r="C8664" s="3"/>
    </row>
    <row r="8665" spans="3:3">
      <c r="C8665" s="3"/>
    </row>
    <row r="8666" spans="3:3">
      <c r="C8666" s="3"/>
    </row>
    <row r="8667" spans="3:3">
      <c r="C8667" s="3"/>
    </row>
    <row r="8668" spans="3:3">
      <c r="C8668" s="3"/>
    </row>
    <row r="8669" spans="3:3">
      <c r="C8669" s="3"/>
    </row>
    <row r="8670" spans="3:3">
      <c r="C8670" s="3"/>
    </row>
    <row r="8671" spans="3:3">
      <c r="C8671" s="3"/>
    </row>
    <row r="8672" spans="3:3">
      <c r="C8672" s="3"/>
    </row>
    <row r="8673" spans="3:3">
      <c r="C8673" s="3"/>
    </row>
    <row r="8674" spans="3:3">
      <c r="C8674" s="3"/>
    </row>
    <row r="8675" spans="3:3">
      <c r="C8675" s="3"/>
    </row>
    <row r="8676" spans="3:3">
      <c r="C8676" s="3"/>
    </row>
    <row r="8677" spans="3:3">
      <c r="C8677" s="3"/>
    </row>
    <row r="8678" spans="3:3">
      <c r="C8678" s="3"/>
    </row>
    <row r="8679" spans="3:3">
      <c r="C8679" s="3"/>
    </row>
    <row r="8680" spans="3:3">
      <c r="C8680" s="3"/>
    </row>
    <row r="8681" spans="3:3">
      <c r="C8681" s="3"/>
    </row>
    <row r="8682" spans="3:3">
      <c r="C8682" s="3"/>
    </row>
    <row r="8683" spans="3:3">
      <c r="C8683" s="3"/>
    </row>
    <row r="8684" spans="3:3">
      <c r="C8684" s="3"/>
    </row>
    <row r="8685" spans="3:3">
      <c r="C8685" s="3"/>
    </row>
    <row r="8686" spans="3:3">
      <c r="C8686" s="3"/>
    </row>
    <row r="8687" spans="3:3">
      <c r="C8687" s="3"/>
    </row>
    <row r="8688" spans="3:3">
      <c r="C8688" s="3"/>
    </row>
    <row r="8689" spans="3:3">
      <c r="C8689" s="3"/>
    </row>
    <row r="8690" spans="3:3">
      <c r="C8690" s="3"/>
    </row>
    <row r="8691" spans="3:3">
      <c r="C8691" s="3"/>
    </row>
    <row r="8692" spans="3:3">
      <c r="C8692" s="3"/>
    </row>
    <row r="8693" spans="3:3">
      <c r="C8693" s="3"/>
    </row>
    <row r="8694" spans="3:3">
      <c r="C8694" s="3"/>
    </row>
    <row r="8695" spans="3:3">
      <c r="C8695" s="3"/>
    </row>
    <row r="8696" spans="3:3">
      <c r="C8696" s="3"/>
    </row>
    <row r="8697" spans="3:3">
      <c r="C8697" s="3"/>
    </row>
    <row r="8698" spans="3:3">
      <c r="C8698" s="3"/>
    </row>
    <row r="8699" spans="3:3">
      <c r="C8699" s="3"/>
    </row>
    <row r="8700" spans="3:3">
      <c r="C8700" s="3"/>
    </row>
    <row r="8701" spans="3:3">
      <c r="C8701" s="3"/>
    </row>
    <row r="8702" spans="3:3">
      <c r="C8702" s="3"/>
    </row>
    <row r="8703" spans="3:3">
      <c r="C8703" s="3"/>
    </row>
    <row r="8704" spans="3:3">
      <c r="C8704" s="3"/>
    </row>
    <row r="8705" spans="3:3">
      <c r="C8705" s="3"/>
    </row>
    <row r="8706" spans="3:3">
      <c r="C8706" s="3"/>
    </row>
    <row r="8707" spans="3:3">
      <c r="C8707" s="3"/>
    </row>
    <row r="8708" spans="3:3">
      <c r="C8708" s="3"/>
    </row>
    <row r="8709" spans="3:3">
      <c r="C8709" s="3"/>
    </row>
    <row r="8710" spans="3:3">
      <c r="C8710" s="3"/>
    </row>
    <row r="8711" spans="3:3">
      <c r="C8711" s="3"/>
    </row>
    <row r="8712" spans="3:3">
      <c r="C8712" s="3"/>
    </row>
    <row r="8713" spans="3:3">
      <c r="C8713" s="3"/>
    </row>
    <row r="8714" spans="3:3">
      <c r="C8714" s="3"/>
    </row>
    <row r="8715" spans="3:3">
      <c r="C8715" s="3"/>
    </row>
    <row r="8716" spans="3:3">
      <c r="C8716" s="3"/>
    </row>
    <row r="8717" spans="3:3">
      <c r="C8717" s="3"/>
    </row>
    <row r="8718" spans="3:3">
      <c r="C8718" s="3"/>
    </row>
    <row r="8719" spans="3:3">
      <c r="C8719" s="3"/>
    </row>
    <row r="8720" spans="3:3">
      <c r="C8720" s="3"/>
    </row>
    <row r="8721" spans="3:3">
      <c r="C8721" s="3"/>
    </row>
    <row r="8722" spans="3:3">
      <c r="C8722" s="3"/>
    </row>
    <row r="8723" spans="3:3">
      <c r="C8723" s="3"/>
    </row>
    <row r="8724" spans="3:3">
      <c r="C8724" s="3"/>
    </row>
    <row r="8725" spans="3:3">
      <c r="C8725" s="3"/>
    </row>
    <row r="8726" spans="3:3">
      <c r="C8726" s="3"/>
    </row>
    <row r="8727" spans="3:3">
      <c r="C8727" s="3"/>
    </row>
    <row r="8728" spans="3:3">
      <c r="C8728" s="3"/>
    </row>
    <row r="8729" spans="3:3">
      <c r="C8729" s="3"/>
    </row>
    <row r="8730" spans="3:3">
      <c r="C8730" s="3"/>
    </row>
    <row r="8731" spans="3:3">
      <c r="C8731" s="3"/>
    </row>
    <row r="8732" spans="3:3">
      <c r="C8732" s="3"/>
    </row>
    <row r="8733" spans="3:3">
      <c r="C8733" s="3"/>
    </row>
    <row r="8734" spans="3:3">
      <c r="C8734" s="3"/>
    </row>
    <row r="8735" spans="3:3">
      <c r="C8735" s="3"/>
    </row>
    <row r="8736" spans="3:3">
      <c r="C8736" s="3"/>
    </row>
    <row r="8737" spans="3:3">
      <c r="C8737" s="3"/>
    </row>
    <row r="8738" spans="3:3">
      <c r="C8738" s="3"/>
    </row>
    <row r="8739" spans="3:3">
      <c r="C8739" s="3"/>
    </row>
    <row r="8740" spans="3:3">
      <c r="C8740" s="3"/>
    </row>
    <row r="8741" spans="3:3">
      <c r="C8741" s="3"/>
    </row>
    <row r="8742" spans="3:3">
      <c r="C8742" s="3"/>
    </row>
    <row r="8743" spans="3:3">
      <c r="C8743" s="3"/>
    </row>
    <row r="8744" spans="3:3">
      <c r="C8744" s="3"/>
    </row>
    <row r="8745" spans="3:3">
      <c r="C8745" s="3"/>
    </row>
    <row r="8746" spans="3:3">
      <c r="C8746" s="3"/>
    </row>
    <row r="8747" spans="3:3">
      <c r="C8747" s="3"/>
    </row>
    <row r="8748" spans="3:3">
      <c r="C8748" s="3"/>
    </row>
    <row r="8749" spans="3:3">
      <c r="C8749" s="3"/>
    </row>
    <row r="8750" spans="3:3">
      <c r="C8750" s="3"/>
    </row>
    <row r="8751" spans="3:3">
      <c r="C8751" s="3"/>
    </row>
    <row r="8752" spans="3:3">
      <c r="C8752" s="3"/>
    </row>
    <row r="8753" spans="3:3">
      <c r="C8753" s="3"/>
    </row>
    <row r="8754" spans="3:3">
      <c r="C8754" s="3"/>
    </row>
    <row r="8755" spans="3:3">
      <c r="C8755" s="3"/>
    </row>
    <row r="8756" spans="3:3">
      <c r="C8756" s="3"/>
    </row>
    <row r="8757" spans="3:3">
      <c r="C8757" s="3"/>
    </row>
    <row r="8758" spans="3:3">
      <c r="C8758" s="3"/>
    </row>
    <row r="8759" spans="3:3">
      <c r="C8759" s="3"/>
    </row>
    <row r="8760" spans="3:3">
      <c r="C8760" s="3"/>
    </row>
    <row r="8761" spans="3:3">
      <c r="C8761" s="3"/>
    </row>
    <row r="8762" spans="3:3">
      <c r="C8762" s="3"/>
    </row>
    <row r="8763" spans="3:3">
      <c r="C8763" s="3"/>
    </row>
    <row r="8764" spans="3:3">
      <c r="C8764" s="3"/>
    </row>
    <row r="8765" spans="3:3">
      <c r="C8765" s="3"/>
    </row>
    <row r="8766" spans="3:3">
      <c r="C8766" s="3"/>
    </row>
    <row r="8767" spans="3:3">
      <c r="C8767" s="3"/>
    </row>
    <row r="8768" spans="3:3">
      <c r="C8768" s="3"/>
    </row>
    <row r="8769" spans="3:3">
      <c r="C8769" s="3"/>
    </row>
    <row r="8770" spans="3:3">
      <c r="C8770" s="3"/>
    </row>
    <row r="8771" spans="3:3">
      <c r="C8771" s="3"/>
    </row>
    <row r="8772" spans="3:3">
      <c r="C8772" s="3"/>
    </row>
    <row r="8773" spans="3:3">
      <c r="C8773" s="3"/>
    </row>
    <row r="8774" spans="3:3">
      <c r="C8774" s="3"/>
    </row>
    <row r="8775" spans="3:3">
      <c r="C8775" s="3"/>
    </row>
    <row r="8776" spans="3:3">
      <c r="C8776" s="3"/>
    </row>
    <row r="8777" spans="3:3">
      <c r="C8777" s="3"/>
    </row>
    <row r="8778" spans="3:3">
      <c r="C8778" s="3"/>
    </row>
    <row r="8779" spans="3:3">
      <c r="C8779" s="3"/>
    </row>
    <row r="8780" spans="3:3">
      <c r="C8780" s="3"/>
    </row>
    <row r="8781" spans="3:3">
      <c r="C8781" s="3"/>
    </row>
    <row r="8782" spans="3:3">
      <c r="C8782" s="3"/>
    </row>
    <row r="8783" spans="3:3">
      <c r="C8783" s="3"/>
    </row>
    <row r="8784" spans="3:3">
      <c r="C8784" s="3"/>
    </row>
    <row r="8785" spans="3:3">
      <c r="C8785" s="3"/>
    </row>
    <row r="8786" spans="3:3">
      <c r="C8786" s="3"/>
    </row>
    <row r="8787" spans="3:3">
      <c r="C8787" s="3"/>
    </row>
    <row r="8788" spans="3:3">
      <c r="C8788" s="3"/>
    </row>
    <row r="8789" spans="3:3">
      <c r="C8789" s="3"/>
    </row>
    <row r="8790" spans="3:3">
      <c r="C8790" s="3"/>
    </row>
    <row r="8791" spans="3:3">
      <c r="C8791" s="3"/>
    </row>
    <row r="8792" spans="3:3">
      <c r="C8792" s="3"/>
    </row>
    <row r="8793" spans="3:3">
      <c r="C8793" s="3"/>
    </row>
    <row r="8794" spans="3:3">
      <c r="C8794" s="3"/>
    </row>
    <row r="8795" spans="3:3">
      <c r="C8795" s="3"/>
    </row>
    <row r="8796" spans="3:3">
      <c r="C8796" s="3"/>
    </row>
    <row r="8797" spans="3:3">
      <c r="C8797" s="3"/>
    </row>
    <row r="8798" spans="3:3">
      <c r="C8798" s="3"/>
    </row>
    <row r="8799" spans="3:3">
      <c r="C8799" s="3"/>
    </row>
    <row r="8800" spans="3:3">
      <c r="C8800" s="3"/>
    </row>
    <row r="8801" spans="3:3">
      <c r="C8801" s="3"/>
    </row>
    <row r="8802" spans="3:3">
      <c r="C8802" s="3"/>
    </row>
    <row r="8803" spans="3:3">
      <c r="C8803" s="3"/>
    </row>
    <row r="8804" spans="3:3">
      <c r="C8804" s="3"/>
    </row>
    <row r="8805" spans="3:3">
      <c r="C8805" s="3"/>
    </row>
    <row r="8806" spans="3:3">
      <c r="C8806" s="3"/>
    </row>
    <row r="8807" spans="3:3">
      <c r="C8807" s="3"/>
    </row>
    <row r="8808" spans="3:3">
      <c r="C8808" s="3"/>
    </row>
    <row r="8809" spans="3:3">
      <c r="C8809" s="3"/>
    </row>
    <row r="8810" spans="3:3">
      <c r="C8810" s="3"/>
    </row>
    <row r="8811" spans="3:3">
      <c r="C8811" s="3"/>
    </row>
    <row r="8812" spans="3:3">
      <c r="C8812" s="3"/>
    </row>
    <row r="8813" spans="3:3">
      <c r="C8813" s="3"/>
    </row>
    <row r="8814" spans="3:3">
      <c r="C8814" s="3"/>
    </row>
    <row r="8815" spans="3:3">
      <c r="C8815" s="3"/>
    </row>
    <row r="8816" spans="3:3">
      <c r="C8816" s="3"/>
    </row>
    <row r="8817" spans="3:3">
      <c r="C8817" s="3"/>
    </row>
    <row r="8818" spans="3:3">
      <c r="C8818" s="3"/>
    </row>
    <row r="8819" spans="3:3">
      <c r="C8819" s="3"/>
    </row>
    <row r="8820" spans="3:3">
      <c r="C8820" s="3"/>
    </row>
    <row r="8821" spans="3:3">
      <c r="C8821" s="3"/>
    </row>
    <row r="8822" spans="3:3">
      <c r="C8822" s="3"/>
    </row>
    <row r="8823" spans="3:3">
      <c r="C8823" s="3"/>
    </row>
    <row r="8824" spans="3:3">
      <c r="C8824" s="3"/>
    </row>
    <row r="8825" spans="3:3">
      <c r="C8825" s="3"/>
    </row>
    <row r="8826" spans="3:3">
      <c r="C8826" s="3"/>
    </row>
    <row r="8827" spans="3:3">
      <c r="C8827" s="3"/>
    </row>
    <row r="8828" spans="3:3">
      <c r="C8828" s="3"/>
    </row>
    <row r="8829" spans="3:3">
      <c r="C8829" s="3"/>
    </row>
    <row r="8830" spans="3:3">
      <c r="C8830" s="3"/>
    </row>
    <row r="8831" spans="3:3">
      <c r="C8831" s="3"/>
    </row>
    <row r="8832" spans="3:3">
      <c r="C8832" s="3"/>
    </row>
    <row r="8833" spans="3:3">
      <c r="C8833" s="3"/>
    </row>
    <row r="8834" spans="3:3">
      <c r="C8834" s="3"/>
    </row>
    <row r="8835" spans="3:3">
      <c r="C8835" s="3"/>
    </row>
    <row r="8836" spans="3:3">
      <c r="C8836" s="3"/>
    </row>
    <row r="8837" spans="3:3">
      <c r="C8837" s="3"/>
    </row>
    <row r="8838" spans="3:3">
      <c r="C8838" s="3"/>
    </row>
    <row r="8839" spans="3:3">
      <c r="C8839" s="3"/>
    </row>
    <row r="8840" spans="3:3">
      <c r="C8840" s="3"/>
    </row>
    <row r="8841" spans="3:3">
      <c r="C8841" s="3"/>
    </row>
    <row r="8842" spans="3:3">
      <c r="C8842" s="3"/>
    </row>
    <row r="8843" spans="3:3">
      <c r="C8843" s="3"/>
    </row>
    <row r="8844" spans="3:3">
      <c r="C8844" s="3"/>
    </row>
    <row r="8845" spans="3:3">
      <c r="C8845" s="3"/>
    </row>
    <row r="8846" spans="3:3">
      <c r="C8846" s="3"/>
    </row>
    <row r="8847" spans="3:3">
      <c r="C8847" s="3"/>
    </row>
    <row r="8848" spans="3:3">
      <c r="C8848" s="3"/>
    </row>
    <row r="8849" spans="3:3">
      <c r="C8849" s="3"/>
    </row>
    <row r="8850" spans="3:3">
      <c r="C8850" s="3"/>
    </row>
    <row r="8851" spans="3:3">
      <c r="C8851" s="3"/>
    </row>
    <row r="8852" spans="3:3">
      <c r="C8852" s="3"/>
    </row>
    <row r="8853" spans="3:3">
      <c r="C8853" s="3"/>
    </row>
    <row r="8854" spans="3:3">
      <c r="C8854" s="3"/>
    </row>
    <row r="8855" spans="3:3">
      <c r="C8855" s="3"/>
    </row>
    <row r="8856" spans="3:3">
      <c r="C8856" s="3"/>
    </row>
    <row r="8857" spans="3:3">
      <c r="C8857" s="3"/>
    </row>
    <row r="8858" spans="3:3">
      <c r="C8858" s="3"/>
    </row>
    <row r="8859" spans="3:3">
      <c r="C8859" s="3"/>
    </row>
    <row r="8860" spans="3:3">
      <c r="C8860" s="3"/>
    </row>
    <row r="8861" spans="3:3">
      <c r="C8861" s="3"/>
    </row>
    <row r="8862" spans="3:3">
      <c r="C8862" s="3"/>
    </row>
    <row r="8863" spans="3:3">
      <c r="C8863" s="3"/>
    </row>
    <row r="8864" spans="3:3">
      <c r="C8864" s="3"/>
    </row>
    <row r="8865" spans="3:3">
      <c r="C8865" s="3"/>
    </row>
    <row r="8866" spans="3:3">
      <c r="C8866" s="3"/>
    </row>
    <row r="8867" spans="3:3">
      <c r="C8867" s="3"/>
    </row>
    <row r="8868" spans="3:3">
      <c r="C8868" s="3"/>
    </row>
    <row r="8869" spans="3:3">
      <c r="C8869" s="3"/>
    </row>
    <row r="8870" spans="3:3">
      <c r="C8870" s="3"/>
    </row>
    <row r="8871" spans="3:3">
      <c r="C8871" s="3"/>
    </row>
    <row r="8872" spans="3:3">
      <c r="C8872" s="3"/>
    </row>
    <row r="8873" spans="3:3">
      <c r="C8873" s="3"/>
    </row>
    <row r="8874" spans="3:3">
      <c r="C8874" s="3"/>
    </row>
    <row r="8875" spans="3:3">
      <c r="C8875" s="3"/>
    </row>
    <row r="8876" spans="3:3">
      <c r="C8876" s="3"/>
    </row>
    <row r="8877" spans="3:3">
      <c r="C8877" s="3"/>
    </row>
    <row r="8878" spans="3:3">
      <c r="C8878" s="3"/>
    </row>
    <row r="8879" spans="3:3">
      <c r="C8879" s="3"/>
    </row>
    <row r="8880" spans="3:3">
      <c r="C8880" s="3"/>
    </row>
    <row r="8881" spans="3:3">
      <c r="C8881" s="3"/>
    </row>
    <row r="8882" spans="3:3">
      <c r="C8882" s="3"/>
    </row>
    <row r="8883" spans="3:3">
      <c r="C8883" s="3"/>
    </row>
    <row r="8884" spans="3:3">
      <c r="C8884" s="3"/>
    </row>
    <row r="8885" spans="3:3">
      <c r="C8885" s="3"/>
    </row>
    <row r="8886" spans="3:3">
      <c r="C8886" s="3"/>
    </row>
    <row r="8887" spans="3:3">
      <c r="C8887" s="3"/>
    </row>
    <row r="8888" spans="3:3">
      <c r="C8888" s="3"/>
    </row>
    <row r="8889" spans="3:3">
      <c r="C8889" s="3"/>
    </row>
    <row r="8890" spans="3:3">
      <c r="C8890" s="3"/>
    </row>
    <row r="8891" spans="3:3">
      <c r="C8891" s="3"/>
    </row>
    <row r="8892" spans="3:3">
      <c r="C8892" s="3"/>
    </row>
    <row r="8893" spans="3:3">
      <c r="C8893" s="3"/>
    </row>
    <row r="8894" spans="3:3">
      <c r="C8894" s="3"/>
    </row>
    <row r="8895" spans="3:3">
      <c r="C8895" s="3"/>
    </row>
    <row r="8896" spans="3:3">
      <c r="C8896" s="3"/>
    </row>
    <row r="8897" spans="3:3">
      <c r="C8897" s="3"/>
    </row>
    <row r="8898" spans="3:3">
      <c r="C8898" s="3"/>
    </row>
    <row r="8899" spans="3:3">
      <c r="C8899" s="3"/>
    </row>
    <row r="8900" spans="3:3">
      <c r="C8900" s="3"/>
    </row>
    <row r="8901" spans="3:3">
      <c r="C8901" s="3"/>
    </row>
    <row r="8902" spans="3:3">
      <c r="C8902" s="3"/>
    </row>
    <row r="8903" spans="3:3">
      <c r="C8903" s="3"/>
    </row>
    <row r="8904" spans="3:3">
      <c r="C8904" s="3"/>
    </row>
    <row r="8905" spans="3:3">
      <c r="C8905" s="3"/>
    </row>
    <row r="8906" spans="3:3">
      <c r="C8906" s="3"/>
    </row>
    <row r="8907" spans="3:3">
      <c r="C8907" s="3"/>
    </row>
    <row r="8908" spans="3:3">
      <c r="C8908" s="3"/>
    </row>
    <row r="8909" spans="3:3">
      <c r="C8909" s="3"/>
    </row>
    <row r="8910" spans="3:3">
      <c r="C8910" s="3"/>
    </row>
    <row r="8911" spans="3:3">
      <c r="C8911" s="3"/>
    </row>
    <row r="8912" spans="3:3">
      <c r="C8912" s="3"/>
    </row>
    <row r="8913" spans="3:3">
      <c r="C8913" s="3"/>
    </row>
    <row r="8914" spans="3:3">
      <c r="C8914" s="3"/>
    </row>
    <row r="8915" spans="3:3">
      <c r="C8915" s="3"/>
    </row>
    <row r="8916" spans="3:3">
      <c r="C8916" s="3"/>
    </row>
    <row r="8917" spans="3:3">
      <c r="C8917" s="3"/>
    </row>
    <row r="8918" spans="3:3">
      <c r="C8918" s="3"/>
    </row>
    <row r="8919" spans="3:3">
      <c r="C8919" s="3"/>
    </row>
    <row r="8920" spans="3:3">
      <c r="C8920" s="3"/>
    </row>
    <row r="8921" spans="3:3">
      <c r="C8921" s="3"/>
    </row>
    <row r="8922" spans="3:3">
      <c r="C8922" s="3"/>
    </row>
    <row r="8923" spans="3:3">
      <c r="C8923" s="3"/>
    </row>
    <row r="8924" spans="3:3">
      <c r="C8924" s="3"/>
    </row>
    <row r="8925" spans="3:3">
      <c r="C8925" s="3"/>
    </row>
    <row r="8926" spans="3:3">
      <c r="C8926" s="3"/>
    </row>
    <row r="8927" spans="3:3">
      <c r="C8927" s="3"/>
    </row>
    <row r="8928" spans="3:3">
      <c r="C8928" s="3"/>
    </row>
    <row r="8929" spans="3:3">
      <c r="C8929" s="3"/>
    </row>
    <row r="8930" spans="3:3">
      <c r="C8930" s="3"/>
    </row>
    <row r="8931" spans="3:3">
      <c r="C8931" s="3"/>
    </row>
    <row r="8932" spans="3:3">
      <c r="C8932" s="3"/>
    </row>
    <row r="8933" spans="3:3">
      <c r="C8933" s="3"/>
    </row>
    <row r="8934" spans="3:3">
      <c r="C8934" s="3"/>
    </row>
    <row r="8935" spans="3:3">
      <c r="C8935" s="3"/>
    </row>
    <row r="8936" spans="3:3">
      <c r="C8936" s="3"/>
    </row>
    <row r="8937" spans="3:3">
      <c r="C8937" s="3"/>
    </row>
    <row r="8938" spans="3:3">
      <c r="C8938" s="3"/>
    </row>
    <row r="8939" spans="3:3">
      <c r="C8939" s="3"/>
    </row>
    <row r="8940" spans="3:3">
      <c r="C8940" s="3"/>
    </row>
    <row r="8941" spans="3:3">
      <c r="C8941" s="3"/>
    </row>
    <row r="8942" spans="3:3">
      <c r="C8942" s="3"/>
    </row>
    <row r="8943" spans="3:3">
      <c r="C8943" s="3"/>
    </row>
    <row r="8944" spans="3:3">
      <c r="C8944" s="3"/>
    </row>
    <row r="8945" spans="3:3">
      <c r="C8945" s="3"/>
    </row>
    <row r="8946" spans="3:3">
      <c r="C8946" s="3"/>
    </row>
    <row r="8947" spans="3:3">
      <c r="C8947" s="3"/>
    </row>
    <row r="8948" spans="3:3">
      <c r="C8948" s="3"/>
    </row>
    <row r="8949" spans="3:3">
      <c r="C8949" s="3"/>
    </row>
    <row r="8950" spans="3:3">
      <c r="C8950" s="3"/>
    </row>
    <row r="8951" spans="3:3">
      <c r="C8951" s="3"/>
    </row>
    <row r="8952" spans="3:3">
      <c r="C8952" s="3"/>
    </row>
    <row r="8953" spans="3:3">
      <c r="C8953" s="3"/>
    </row>
    <row r="8954" spans="3:3">
      <c r="C8954" s="3"/>
    </row>
    <row r="8955" spans="3:3">
      <c r="C8955" s="3"/>
    </row>
    <row r="8956" spans="3:3">
      <c r="C8956" s="3"/>
    </row>
    <row r="8957" spans="3:3">
      <c r="C8957" s="3"/>
    </row>
    <row r="8958" spans="3:3">
      <c r="C8958" s="3"/>
    </row>
    <row r="8959" spans="3:3">
      <c r="C8959" s="3"/>
    </row>
    <row r="8960" spans="3:3">
      <c r="C8960" s="3"/>
    </row>
    <row r="8961" spans="3:3">
      <c r="C8961" s="3"/>
    </row>
    <row r="8962" spans="3:3">
      <c r="C8962" s="3"/>
    </row>
    <row r="8963" spans="3:3">
      <c r="C8963" s="3"/>
    </row>
    <row r="8964" spans="3:3">
      <c r="C8964" s="3"/>
    </row>
    <row r="8965" spans="3:3">
      <c r="C8965" s="3"/>
    </row>
    <row r="8966" spans="3:3">
      <c r="C8966" s="3"/>
    </row>
    <row r="8967" spans="3:3">
      <c r="C8967" s="3"/>
    </row>
    <row r="8968" spans="3:3">
      <c r="C8968" s="3"/>
    </row>
    <row r="8969" spans="3:3">
      <c r="C8969" s="3"/>
    </row>
    <row r="8970" spans="3:3">
      <c r="C8970" s="3"/>
    </row>
    <row r="8971" spans="3:3">
      <c r="C8971" s="3"/>
    </row>
    <row r="8972" spans="3:3">
      <c r="C8972" s="3"/>
    </row>
    <row r="8973" spans="3:3">
      <c r="C8973" s="3"/>
    </row>
    <row r="8974" spans="3:3">
      <c r="C8974" s="3"/>
    </row>
    <row r="8975" spans="3:3">
      <c r="C8975" s="3"/>
    </row>
    <row r="8976" spans="3:3">
      <c r="C8976" s="3"/>
    </row>
    <row r="8977" spans="3:3">
      <c r="C8977" s="3"/>
    </row>
    <row r="8978" spans="3:3">
      <c r="C8978" s="3"/>
    </row>
    <row r="8979" spans="3:3">
      <c r="C8979" s="3"/>
    </row>
    <row r="8980" spans="3:3">
      <c r="C8980" s="3"/>
    </row>
    <row r="8981" spans="3:3">
      <c r="C8981" s="3"/>
    </row>
    <row r="8982" spans="3:3">
      <c r="C8982" s="3"/>
    </row>
    <row r="8983" spans="3:3">
      <c r="C8983" s="3"/>
    </row>
    <row r="8984" spans="3:3">
      <c r="C8984" s="3"/>
    </row>
    <row r="8985" spans="3:3">
      <c r="C8985" s="3"/>
    </row>
    <row r="8986" spans="3:3">
      <c r="C8986" s="3"/>
    </row>
    <row r="8987" spans="3:3">
      <c r="C8987" s="3"/>
    </row>
    <row r="8988" spans="3:3">
      <c r="C8988" s="3"/>
    </row>
    <row r="8989" spans="3:3">
      <c r="C8989" s="3"/>
    </row>
    <row r="8990" spans="3:3">
      <c r="C8990" s="3"/>
    </row>
    <row r="8991" spans="3:3">
      <c r="C8991" s="3"/>
    </row>
    <row r="8992" spans="3:3">
      <c r="C8992" s="3"/>
    </row>
    <row r="8993" spans="3:3">
      <c r="C8993" s="3"/>
    </row>
    <row r="8994" spans="3:3">
      <c r="C8994" s="3"/>
    </row>
    <row r="8995" spans="3:3">
      <c r="C8995" s="3"/>
    </row>
    <row r="8996" spans="3:3">
      <c r="C8996" s="3"/>
    </row>
    <row r="8997" spans="3:3">
      <c r="C8997" s="3"/>
    </row>
    <row r="8998" spans="3:3">
      <c r="C8998" s="3"/>
    </row>
    <row r="8999" spans="3:3">
      <c r="C8999" s="3"/>
    </row>
    <row r="9000" spans="3:3">
      <c r="C9000" s="3"/>
    </row>
    <row r="9001" spans="3:3">
      <c r="C9001" s="3"/>
    </row>
    <row r="9002" spans="3:3">
      <c r="C9002" s="3"/>
    </row>
    <row r="9003" spans="3:3">
      <c r="C9003" s="3"/>
    </row>
    <row r="9004" spans="3:3">
      <c r="C9004" s="3"/>
    </row>
    <row r="9005" spans="3:3">
      <c r="C9005" s="3"/>
    </row>
    <row r="9006" spans="3:3">
      <c r="C9006" s="3"/>
    </row>
    <row r="9007" spans="3:3">
      <c r="C9007" s="3"/>
    </row>
    <row r="9008" spans="3:3">
      <c r="C9008" s="3"/>
    </row>
    <row r="9009" spans="3:3">
      <c r="C9009" s="3"/>
    </row>
    <row r="9010" spans="3:3">
      <c r="C9010" s="3"/>
    </row>
    <row r="9011" spans="3:3">
      <c r="C9011" s="3"/>
    </row>
    <row r="9012" spans="3:3">
      <c r="C9012" s="3"/>
    </row>
    <row r="9013" spans="3:3">
      <c r="C9013" s="3"/>
    </row>
    <row r="9014" spans="3:3">
      <c r="C9014" s="3"/>
    </row>
    <row r="9015" spans="3:3">
      <c r="C9015" s="3"/>
    </row>
    <row r="9016" spans="3:3">
      <c r="C9016" s="3"/>
    </row>
    <row r="9017" spans="3:3">
      <c r="C9017" s="3"/>
    </row>
    <row r="9018" spans="3:3">
      <c r="C9018" s="3"/>
    </row>
    <row r="9019" spans="3:3">
      <c r="C9019" s="3"/>
    </row>
    <row r="9020" spans="3:3">
      <c r="C9020" s="3"/>
    </row>
    <row r="9021" spans="3:3">
      <c r="C9021" s="3"/>
    </row>
    <row r="9022" spans="3:3">
      <c r="C9022" s="3"/>
    </row>
    <row r="9023" spans="3:3">
      <c r="C9023" s="3"/>
    </row>
    <row r="9024" spans="3:3">
      <c r="C9024" s="3"/>
    </row>
    <row r="9025" spans="3:3">
      <c r="C9025" s="3"/>
    </row>
    <row r="9026" spans="3:3">
      <c r="C9026" s="3"/>
    </row>
    <row r="9027" spans="3:3">
      <c r="C9027" s="3"/>
    </row>
    <row r="9028" spans="3:3">
      <c r="C9028" s="3"/>
    </row>
    <row r="9029" spans="3:3">
      <c r="C9029" s="3"/>
    </row>
    <row r="9030" spans="3:3">
      <c r="C9030" s="3"/>
    </row>
    <row r="9031" spans="3:3">
      <c r="C9031" s="3"/>
    </row>
    <row r="9032" spans="3:3">
      <c r="C9032" s="3"/>
    </row>
    <row r="9033" spans="3:3">
      <c r="C9033" s="3"/>
    </row>
    <row r="9034" spans="3:3">
      <c r="C9034" s="3"/>
    </row>
    <row r="9035" spans="3:3">
      <c r="C9035" s="3"/>
    </row>
    <row r="9036" spans="3:3">
      <c r="C9036" s="3"/>
    </row>
    <row r="9037" spans="3:3">
      <c r="C9037" s="3"/>
    </row>
    <row r="9038" spans="3:3">
      <c r="C9038" s="3"/>
    </row>
    <row r="9039" spans="3:3">
      <c r="C9039" s="3"/>
    </row>
    <row r="9040" spans="3:3">
      <c r="C9040" s="3"/>
    </row>
    <row r="9041" spans="3:3">
      <c r="C9041" s="3"/>
    </row>
    <row r="9042" spans="3:3">
      <c r="C9042" s="3"/>
    </row>
    <row r="9043" spans="3:3">
      <c r="C9043" s="3"/>
    </row>
    <row r="9044" spans="3:3">
      <c r="C9044" s="3"/>
    </row>
    <row r="9045" spans="3:3">
      <c r="C9045" s="3"/>
    </row>
    <row r="9046" spans="3:3">
      <c r="C9046" s="3"/>
    </row>
    <row r="9047" spans="3:3">
      <c r="C9047" s="3"/>
    </row>
    <row r="9048" spans="3:3">
      <c r="C9048" s="3"/>
    </row>
    <row r="9049" spans="3:3">
      <c r="C9049" s="3"/>
    </row>
    <row r="9050" spans="3:3">
      <c r="C9050" s="3"/>
    </row>
    <row r="9051" spans="3:3">
      <c r="C9051" s="3"/>
    </row>
    <row r="9052" spans="3:3">
      <c r="C9052" s="3"/>
    </row>
    <row r="9053" spans="3:3">
      <c r="C9053" s="3"/>
    </row>
    <row r="9054" spans="3:3">
      <c r="C9054" s="3"/>
    </row>
    <row r="9055" spans="3:3">
      <c r="C9055" s="3"/>
    </row>
    <row r="9056" spans="3:3">
      <c r="C9056" s="3"/>
    </row>
    <row r="9057" spans="3:3">
      <c r="C9057" s="3"/>
    </row>
    <row r="9058" spans="3:3">
      <c r="C9058" s="3"/>
    </row>
    <row r="9059" spans="3:3">
      <c r="C9059" s="3"/>
    </row>
    <row r="9060" spans="3:3">
      <c r="C9060" s="3"/>
    </row>
    <row r="9061" spans="3:3">
      <c r="C9061" s="3"/>
    </row>
    <row r="9062" spans="3:3">
      <c r="C9062" s="3"/>
    </row>
    <row r="9063" spans="3:3">
      <c r="C9063" s="3"/>
    </row>
    <row r="9064" spans="3:3">
      <c r="C9064" s="3"/>
    </row>
    <row r="9065" spans="3:3">
      <c r="C9065" s="3"/>
    </row>
    <row r="9066" spans="3:3">
      <c r="C9066" s="3"/>
    </row>
    <row r="9067" spans="3:3">
      <c r="C9067" s="3"/>
    </row>
    <row r="9068" spans="3:3">
      <c r="C9068" s="3"/>
    </row>
    <row r="9069" spans="3:3">
      <c r="C9069" s="3"/>
    </row>
    <row r="9070" spans="3:3">
      <c r="C9070" s="3"/>
    </row>
    <row r="9071" spans="3:3">
      <c r="C9071" s="3"/>
    </row>
    <row r="9072" spans="3:3">
      <c r="C9072" s="3"/>
    </row>
    <row r="9073" spans="3:3">
      <c r="C9073" s="3"/>
    </row>
    <row r="9074" spans="3:3">
      <c r="C9074" s="3"/>
    </row>
    <row r="9075" spans="3:3">
      <c r="C9075" s="3"/>
    </row>
    <row r="9076" spans="3:3">
      <c r="C9076" s="3"/>
    </row>
    <row r="9077" spans="3:3">
      <c r="C9077" s="3"/>
    </row>
    <row r="9078" spans="3:3">
      <c r="C9078" s="3"/>
    </row>
    <row r="9079" spans="3:3">
      <c r="C9079" s="3"/>
    </row>
    <row r="9080" spans="3:3">
      <c r="C9080" s="3"/>
    </row>
    <row r="9081" spans="3:3">
      <c r="C9081" s="3"/>
    </row>
    <row r="9082" spans="3:3">
      <c r="C9082" s="3"/>
    </row>
    <row r="9083" spans="3:3">
      <c r="C9083" s="3"/>
    </row>
    <row r="9084" spans="3:3">
      <c r="C9084" s="3"/>
    </row>
    <row r="9085" spans="3:3">
      <c r="C9085" s="3"/>
    </row>
    <row r="9086" spans="3:3">
      <c r="C9086" s="3"/>
    </row>
    <row r="9087" spans="3:3">
      <c r="C9087" s="3"/>
    </row>
    <row r="9088" spans="3:3">
      <c r="C9088" s="3"/>
    </row>
    <row r="9089" spans="3:3">
      <c r="C9089" s="3"/>
    </row>
    <row r="9090" spans="3:3">
      <c r="C9090" s="3"/>
    </row>
    <row r="9091" spans="3:3">
      <c r="C9091" s="3"/>
    </row>
    <row r="9092" spans="3:3">
      <c r="C9092" s="3"/>
    </row>
    <row r="9093" spans="3:3">
      <c r="C9093" s="3"/>
    </row>
    <row r="9094" spans="3:3">
      <c r="C9094" s="3"/>
    </row>
    <row r="9095" spans="3:3">
      <c r="C9095" s="3"/>
    </row>
    <row r="9096" spans="3:3">
      <c r="C9096" s="3"/>
    </row>
    <row r="9097" spans="3:3">
      <c r="C9097" s="3"/>
    </row>
    <row r="9098" spans="3:3">
      <c r="C9098" s="3"/>
    </row>
    <row r="9099" spans="3:3">
      <c r="C9099" s="3"/>
    </row>
    <row r="9100" spans="3:3">
      <c r="C9100" s="3"/>
    </row>
    <row r="9101" spans="3:3">
      <c r="C9101" s="3"/>
    </row>
    <row r="9102" spans="3:3">
      <c r="C9102" s="3"/>
    </row>
    <row r="9103" spans="3:3">
      <c r="C9103" s="3"/>
    </row>
    <row r="9104" spans="3:3">
      <c r="C9104" s="3"/>
    </row>
    <row r="9105" spans="3:3">
      <c r="C9105" s="3"/>
    </row>
    <row r="9106" spans="3:3">
      <c r="C9106" s="3"/>
    </row>
    <row r="9107" spans="3:3">
      <c r="C9107" s="3"/>
    </row>
    <row r="9108" spans="3:3">
      <c r="C9108" s="3"/>
    </row>
    <row r="9109" spans="3:3">
      <c r="C9109" s="3"/>
    </row>
    <row r="9110" spans="3:3">
      <c r="C9110" s="3"/>
    </row>
    <row r="9111" spans="3:3">
      <c r="C9111" s="3"/>
    </row>
    <row r="9112" spans="3:3">
      <c r="C9112" s="3"/>
    </row>
    <row r="9113" spans="3:3">
      <c r="C9113" s="3"/>
    </row>
    <row r="9114" spans="3:3">
      <c r="C9114" s="3"/>
    </row>
    <row r="9115" spans="3:3">
      <c r="C9115" s="3"/>
    </row>
    <row r="9116" spans="3:3">
      <c r="C9116" s="3"/>
    </row>
    <row r="9117" spans="3:3">
      <c r="C9117" s="3"/>
    </row>
    <row r="9118" spans="3:3">
      <c r="C9118" s="3"/>
    </row>
    <row r="9119" spans="3:3">
      <c r="C9119" s="3"/>
    </row>
    <row r="9120" spans="3:3">
      <c r="C9120" s="3"/>
    </row>
    <row r="9121" spans="3:3">
      <c r="C9121" s="3"/>
    </row>
    <row r="9122" spans="3:3">
      <c r="C9122" s="3"/>
    </row>
    <row r="9123" spans="3:3">
      <c r="C9123" s="3"/>
    </row>
    <row r="9124" spans="3:3">
      <c r="C9124" s="3"/>
    </row>
    <row r="9125" spans="3:3">
      <c r="C9125" s="3"/>
    </row>
    <row r="9126" spans="3:3">
      <c r="C9126" s="3"/>
    </row>
    <row r="9127" spans="3:3">
      <c r="C9127" s="3"/>
    </row>
    <row r="9128" spans="3:3">
      <c r="C9128" s="3"/>
    </row>
    <row r="9129" spans="3:3">
      <c r="C9129" s="3"/>
    </row>
    <row r="9130" spans="3:3">
      <c r="C9130" s="3"/>
    </row>
    <row r="9131" spans="3:3">
      <c r="C9131" s="3"/>
    </row>
    <row r="9132" spans="3:3">
      <c r="C9132" s="3"/>
    </row>
    <row r="9133" spans="3:3">
      <c r="C9133" s="3"/>
    </row>
    <row r="9134" spans="3:3">
      <c r="C9134" s="3"/>
    </row>
    <row r="9135" spans="3:3">
      <c r="C9135" s="3"/>
    </row>
    <row r="9136" spans="3:3">
      <c r="C9136" s="3"/>
    </row>
    <row r="9137" spans="3:3">
      <c r="C9137" s="3"/>
    </row>
    <row r="9138" spans="3:3">
      <c r="C9138" s="3"/>
    </row>
    <row r="9139" spans="3:3">
      <c r="C9139" s="3"/>
    </row>
    <row r="9140" spans="3:3">
      <c r="C9140" s="3"/>
    </row>
    <row r="9141" spans="3:3">
      <c r="C9141" s="3"/>
    </row>
    <row r="9142" spans="3:3">
      <c r="C9142" s="3"/>
    </row>
    <row r="9143" spans="3:3">
      <c r="C9143" s="3"/>
    </row>
    <row r="9144" spans="3:3">
      <c r="C9144" s="3"/>
    </row>
    <row r="9145" spans="3:3">
      <c r="C9145" s="3"/>
    </row>
    <row r="9146" spans="3:3">
      <c r="C9146" s="3"/>
    </row>
    <row r="9147" spans="3:3">
      <c r="C9147" s="3"/>
    </row>
    <row r="9148" spans="3:3">
      <c r="C9148" s="3"/>
    </row>
    <row r="9149" spans="3:3">
      <c r="C9149" s="3"/>
    </row>
    <row r="9150" spans="3:3">
      <c r="C9150" s="3"/>
    </row>
    <row r="9151" spans="3:3">
      <c r="C9151" s="3"/>
    </row>
    <row r="9152" spans="3:3">
      <c r="C9152" s="3"/>
    </row>
    <row r="9153" spans="3:3">
      <c r="C9153" s="3"/>
    </row>
    <row r="9154" spans="3:3">
      <c r="C9154" s="3"/>
    </row>
    <row r="9155" spans="3:3">
      <c r="C9155" s="3"/>
    </row>
    <row r="9156" spans="3:3">
      <c r="C9156" s="3"/>
    </row>
    <row r="9157" spans="3:3">
      <c r="C9157" s="3"/>
    </row>
    <row r="9158" spans="3:3">
      <c r="C9158" s="3"/>
    </row>
    <row r="9159" spans="3:3">
      <c r="C9159" s="3"/>
    </row>
    <row r="9160" spans="3:3">
      <c r="C9160" s="3"/>
    </row>
    <row r="9161" spans="3:3">
      <c r="C9161" s="3"/>
    </row>
    <row r="9162" spans="3:3">
      <c r="C9162" s="3"/>
    </row>
    <row r="9163" spans="3:3">
      <c r="C9163" s="3"/>
    </row>
    <row r="9164" spans="3:3">
      <c r="C9164" s="3"/>
    </row>
    <row r="9165" spans="3:3">
      <c r="C9165" s="3"/>
    </row>
    <row r="9166" spans="3:3">
      <c r="C9166" s="3"/>
    </row>
    <row r="9167" spans="3:3">
      <c r="C9167" s="3"/>
    </row>
    <row r="9168" spans="3:3">
      <c r="C9168" s="3"/>
    </row>
    <row r="9169" spans="3:3">
      <c r="C9169" s="3"/>
    </row>
    <row r="9170" spans="3:3">
      <c r="C9170" s="3"/>
    </row>
    <row r="9171" spans="3:3">
      <c r="C9171" s="3"/>
    </row>
    <row r="9172" spans="3:3">
      <c r="C9172" s="3"/>
    </row>
    <row r="9173" spans="3:3">
      <c r="C9173" s="3"/>
    </row>
    <row r="9174" spans="3:3">
      <c r="C9174" s="3"/>
    </row>
    <row r="9175" spans="3:3">
      <c r="C9175" s="3"/>
    </row>
    <row r="9176" spans="3:3">
      <c r="C9176" s="3"/>
    </row>
    <row r="9177" spans="3:3">
      <c r="C9177" s="3"/>
    </row>
    <row r="9178" spans="3:3">
      <c r="C9178" s="3"/>
    </row>
    <row r="9179" spans="3:3">
      <c r="C9179" s="3"/>
    </row>
    <row r="9180" spans="3:3">
      <c r="C9180" s="3"/>
    </row>
    <row r="9181" spans="3:3">
      <c r="C9181" s="3"/>
    </row>
    <row r="9182" spans="3:3">
      <c r="C9182" s="3"/>
    </row>
    <row r="9183" spans="3:3">
      <c r="C9183" s="3"/>
    </row>
    <row r="9184" spans="3:3">
      <c r="C9184" s="3"/>
    </row>
    <row r="9185" spans="3:3">
      <c r="C9185" s="3"/>
    </row>
    <row r="9186" spans="3:3">
      <c r="C9186" s="3"/>
    </row>
    <row r="9187" spans="3:3">
      <c r="C9187" s="3"/>
    </row>
    <row r="9188" spans="3:3">
      <c r="C9188" s="3"/>
    </row>
    <row r="9189" spans="3:3">
      <c r="C9189" s="3"/>
    </row>
    <row r="9190" spans="3:3">
      <c r="C9190" s="3"/>
    </row>
    <row r="9191" spans="3:3">
      <c r="C9191" s="3"/>
    </row>
    <row r="9192" spans="3:3">
      <c r="C9192" s="3"/>
    </row>
    <row r="9193" spans="3:3">
      <c r="C9193" s="3"/>
    </row>
    <row r="9194" spans="3:3">
      <c r="C9194" s="3"/>
    </row>
    <row r="9195" spans="3:3">
      <c r="C9195" s="3"/>
    </row>
    <row r="9196" spans="3:3">
      <c r="C9196" s="3"/>
    </row>
    <row r="9197" spans="3:3">
      <c r="C9197" s="3"/>
    </row>
    <row r="9198" spans="3:3">
      <c r="C9198" s="3"/>
    </row>
    <row r="9199" spans="3:3">
      <c r="C9199" s="3"/>
    </row>
    <row r="9200" spans="3:3">
      <c r="C9200" s="3"/>
    </row>
    <row r="9201" spans="3:3">
      <c r="C9201" s="3"/>
    </row>
    <row r="9202" spans="3:3">
      <c r="C9202" s="3"/>
    </row>
    <row r="9203" spans="3:3">
      <c r="C9203" s="3"/>
    </row>
    <row r="9204" spans="3:3">
      <c r="C9204" s="3"/>
    </row>
    <row r="9205" spans="3:3">
      <c r="C9205" s="3"/>
    </row>
    <row r="9206" spans="3:3">
      <c r="C9206" s="3"/>
    </row>
    <row r="9207" spans="3:3">
      <c r="C9207" s="3"/>
    </row>
    <row r="9208" spans="3:3">
      <c r="C9208" s="3"/>
    </row>
    <row r="9209" spans="3:3">
      <c r="C9209" s="3"/>
    </row>
    <row r="9210" spans="3:3">
      <c r="C9210" s="3"/>
    </row>
    <row r="9211" spans="3:3">
      <c r="C9211" s="3"/>
    </row>
    <row r="9212" spans="3:3">
      <c r="C9212" s="3"/>
    </row>
    <row r="9213" spans="3:3">
      <c r="C9213" s="3"/>
    </row>
    <row r="9214" spans="3:3">
      <c r="C9214" s="3"/>
    </row>
    <row r="9215" spans="3:3">
      <c r="C9215" s="3"/>
    </row>
    <row r="9216" spans="3:3">
      <c r="C9216" s="3"/>
    </row>
    <row r="9217" spans="3:3">
      <c r="C9217" s="3"/>
    </row>
    <row r="9218" spans="3:3">
      <c r="C9218" s="3"/>
    </row>
    <row r="9219" spans="3:3">
      <c r="C9219" s="3"/>
    </row>
    <row r="9220" spans="3:3">
      <c r="C9220" s="3"/>
    </row>
    <row r="9221" spans="3:3">
      <c r="C9221" s="3"/>
    </row>
    <row r="9222" spans="3:3">
      <c r="C9222" s="3"/>
    </row>
    <row r="9223" spans="3:3">
      <c r="C9223" s="3"/>
    </row>
    <row r="9224" spans="3:3">
      <c r="C9224" s="3"/>
    </row>
    <row r="9225" spans="3:3">
      <c r="C9225" s="3"/>
    </row>
    <row r="9226" spans="3:3">
      <c r="C9226" s="3"/>
    </row>
    <row r="9227" spans="3:3">
      <c r="C9227" s="3"/>
    </row>
    <row r="9228" spans="3:3">
      <c r="C9228" s="3"/>
    </row>
    <row r="9229" spans="3:3">
      <c r="C9229" s="3"/>
    </row>
    <row r="9230" spans="3:3">
      <c r="C9230" s="3"/>
    </row>
    <row r="9231" spans="3:3">
      <c r="C9231" s="3"/>
    </row>
    <row r="9232" spans="3:3">
      <c r="C9232" s="3"/>
    </row>
    <row r="9233" spans="3:3">
      <c r="C9233" s="3"/>
    </row>
    <row r="9234" spans="3:3">
      <c r="C9234" s="3"/>
    </row>
    <row r="9235" spans="3:3">
      <c r="C9235" s="3"/>
    </row>
    <row r="9236" spans="3:3">
      <c r="C9236" s="3"/>
    </row>
    <row r="9237" spans="3:3">
      <c r="C9237" s="3"/>
    </row>
    <row r="9238" spans="3:3">
      <c r="C9238" s="3"/>
    </row>
    <row r="9239" spans="3:3">
      <c r="C9239" s="3"/>
    </row>
    <row r="9240" spans="3:3">
      <c r="C9240" s="3"/>
    </row>
    <row r="9241" spans="3:3">
      <c r="C9241" s="3"/>
    </row>
    <row r="9242" spans="3:3">
      <c r="C9242" s="3"/>
    </row>
    <row r="9243" spans="3:3">
      <c r="C9243" s="3"/>
    </row>
    <row r="9244" spans="3:3">
      <c r="C9244" s="3"/>
    </row>
    <row r="9245" spans="3:3">
      <c r="C9245" s="3"/>
    </row>
    <row r="9246" spans="3:3">
      <c r="C9246" s="3"/>
    </row>
    <row r="9247" spans="3:3">
      <c r="C9247" s="3"/>
    </row>
    <row r="9248" spans="3:3">
      <c r="C9248" s="3"/>
    </row>
    <row r="9249" spans="3:3">
      <c r="C9249" s="3"/>
    </row>
    <row r="9250" spans="3:3">
      <c r="C9250" s="3"/>
    </row>
    <row r="9251" spans="3:3">
      <c r="C9251" s="3"/>
    </row>
    <row r="9252" spans="3:3">
      <c r="C9252" s="3"/>
    </row>
    <row r="9253" spans="3:3">
      <c r="C9253" s="3"/>
    </row>
    <row r="9254" spans="3:3">
      <c r="C9254" s="3"/>
    </row>
    <row r="9255" spans="3:3">
      <c r="C9255" s="3"/>
    </row>
    <row r="9256" spans="3:3">
      <c r="C9256" s="3"/>
    </row>
    <row r="9257" spans="3:3">
      <c r="C9257" s="3"/>
    </row>
    <row r="9258" spans="3:3">
      <c r="C9258" s="3"/>
    </row>
    <row r="9259" spans="3:3">
      <c r="C9259" s="3"/>
    </row>
    <row r="9260" spans="3:3">
      <c r="C9260" s="3"/>
    </row>
    <row r="9261" spans="3:3">
      <c r="C9261" s="3"/>
    </row>
    <row r="9262" spans="3:3">
      <c r="C9262" s="3"/>
    </row>
    <row r="9263" spans="3:3">
      <c r="C9263" s="3"/>
    </row>
    <row r="9264" spans="3:3">
      <c r="C9264" s="3"/>
    </row>
    <row r="9265" spans="3:3">
      <c r="C9265" s="3"/>
    </row>
    <row r="9266" spans="3:3">
      <c r="C9266" s="3"/>
    </row>
    <row r="9267" spans="3:3">
      <c r="C9267" s="3"/>
    </row>
    <row r="9268" spans="3:3">
      <c r="C9268" s="3"/>
    </row>
    <row r="9269" spans="3:3">
      <c r="C9269" s="3"/>
    </row>
    <row r="9270" spans="3:3">
      <c r="C9270" s="3"/>
    </row>
    <row r="9271" spans="3:3">
      <c r="C9271" s="3"/>
    </row>
    <row r="9272" spans="3:3">
      <c r="C9272" s="3"/>
    </row>
    <row r="9273" spans="3:3">
      <c r="C9273" s="3"/>
    </row>
    <row r="9274" spans="3:3">
      <c r="C9274" s="3"/>
    </row>
    <row r="9275" spans="3:3">
      <c r="C9275" s="3"/>
    </row>
    <row r="9276" spans="3:3">
      <c r="C9276" s="3"/>
    </row>
    <row r="9277" spans="3:3">
      <c r="C9277" s="3"/>
    </row>
    <row r="9278" spans="3:3">
      <c r="C9278" s="3"/>
    </row>
    <row r="9279" spans="3:3">
      <c r="C9279" s="3"/>
    </row>
    <row r="9280" spans="3:3">
      <c r="C9280" s="3"/>
    </row>
    <row r="9281" spans="3:3">
      <c r="C9281" s="3"/>
    </row>
    <row r="9282" spans="3:3">
      <c r="C9282" s="3"/>
    </row>
    <row r="9283" spans="3:3">
      <c r="C9283" s="3"/>
    </row>
    <row r="9284" spans="3:3">
      <c r="C9284" s="3"/>
    </row>
    <row r="9285" spans="3:3">
      <c r="C9285" s="3"/>
    </row>
    <row r="9286" spans="3:3">
      <c r="C9286" s="3"/>
    </row>
    <row r="9287" spans="3:3">
      <c r="C9287" s="3"/>
    </row>
    <row r="9288" spans="3:3">
      <c r="C9288" s="3"/>
    </row>
    <row r="9289" spans="3:3">
      <c r="C9289" s="3"/>
    </row>
    <row r="9290" spans="3:3">
      <c r="C9290" s="3"/>
    </row>
    <row r="9291" spans="3:3">
      <c r="C9291" s="3"/>
    </row>
    <row r="9292" spans="3:3">
      <c r="C9292" s="3"/>
    </row>
    <row r="9293" spans="3:3">
      <c r="C9293" s="3"/>
    </row>
    <row r="9294" spans="3:3">
      <c r="C9294" s="3"/>
    </row>
    <row r="9295" spans="3:3">
      <c r="C9295" s="3"/>
    </row>
    <row r="9296" spans="3:3">
      <c r="C9296" s="3"/>
    </row>
    <row r="9297" spans="3:3">
      <c r="C9297" s="3"/>
    </row>
    <row r="9298" spans="3:3">
      <c r="C9298" s="3"/>
    </row>
    <row r="9299" spans="3:3">
      <c r="C9299" s="3"/>
    </row>
    <row r="9300" spans="3:3">
      <c r="C9300" s="3"/>
    </row>
    <row r="9301" spans="3:3">
      <c r="C9301" s="3"/>
    </row>
    <row r="9302" spans="3:3">
      <c r="C9302" s="3"/>
    </row>
    <row r="9303" spans="3:3">
      <c r="C9303" s="3"/>
    </row>
    <row r="9304" spans="3:3">
      <c r="C9304" s="3"/>
    </row>
    <row r="9305" spans="3:3">
      <c r="C9305" s="3"/>
    </row>
    <row r="9306" spans="3:3">
      <c r="C9306" s="3"/>
    </row>
    <row r="9307" spans="3:3">
      <c r="C9307" s="3"/>
    </row>
    <row r="9308" spans="3:3">
      <c r="C9308" s="3"/>
    </row>
    <row r="9309" spans="3:3">
      <c r="C9309" s="3"/>
    </row>
    <row r="9310" spans="3:3">
      <c r="C9310" s="3"/>
    </row>
    <row r="9311" spans="3:3">
      <c r="C9311" s="3"/>
    </row>
    <row r="9312" spans="3:3">
      <c r="C9312" s="3"/>
    </row>
    <row r="9313" spans="3:3">
      <c r="C9313" s="3"/>
    </row>
    <row r="9314" spans="3:3">
      <c r="C9314" s="3"/>
    </row>
    <row r="9315" spans="3:3">
      <c r="C9315" s="3"/>
    </row>
    <row r="9316" spans="3:3">
      <c r="C9316" s="3"/>
    </row>
    <row r="9317" spans="3:3">
      <c r="C9317" s="3"/>
    </row>
    <row r="9318" spans="3:3">
      <c r="C9318" s="3"/>
    </row>
    <row r="9319" spans="3:3">
      <c r="C9319" s="3"/>
    </row>
    <row r="9320" spans="3:3">
      <c r="C9320" s="3"/>
    </row>
    <row r="9321" spans="3:3">
      <c r="C9321" s="3"/>
    </row>
    <row r="9322" spans="3:3">
      <c r="C9322" s="3"/>
    </row>
    <row r="9323" spans="3:3">
      <c r="C9323" s="3"/>
    </row>
    <row r="9324" spans="3:3">
      <c r="C9324" s="3"/>
    </row>
    <row r="9325" spans="3:3">
      <c r="C9325" s="3"/>
    </row>
    <row r="9326" spans="3:3">
      <c r="C9326" s="3"/>
    </row>
    <row r="9327" spans="3:3">
      <c r="C9327" s="3"/>
    </row>
    <row r="9328" spans="3:3">
      <c r="C9328" s="3"/>
    </row>
    <row r="9329" spans="3:3">
      <c r="C9329" s="3"/>
    </row>
    <row r="9330" spans="3:3">
      <c r="C9330" s="3"/>
    </row>
    <row r="9331" spans="3:3">
      <c r="C9331" s="3"/>
    </row>
    <row r="9332" spans="3:3">
      <c r="C9332" s="3"/>
    </row>
    <row r="9333" spans="3:3">
      <c r="C9333" s="3"/>
    </row>
    <row r="9334" spans="3:3">
      <c r="C9334" s="3"/>
    </row>
    <row r="9335" spans="3:3">
      <c r="C9335" s="3"/>
    </row>
    <row r="9336" spans="3:3">
      <c r="C9336" s="3"/>
    </row>
    <row r="9337" spans="3:3">
      <c r="C9337" s="3"/>
    </row>
    <row r="9338" spans="3:3">
      <c r="C9338" s="3"/>
    </row>
    <row r="9339" spans="3:3">
      <c r="C9339" s="3"/>
    </row>
    <row r="9340" spans="3:3">
      <c r="C9340" s="3"/>
    </row>
    <row r="9341" spans="3:3">
      <c r="C9341" s="3"/>
    </row>
    <row r="9342" spans="3:3">
      <c r="C9342" s="3"/>
    </row>
    <row r="9343" spans="3:3">
      <c r="C9343" s="3"/>
    </row>
    <row r="9344" spans="3:3">
      <c r="C9344" s="3"/>
    </row>
    <row r="9345" spans="3:3">
      <c r="C9345" s="3"/>
    </row>
    <row r="9346" spans="3:3">
      <c r="C9346" s="3"/>
    </row>
    <row r="9347" spans="3:3">
      <c r="C9347" s="3"/>
    </row>
    <row r="9348" spans="3:3">
      <c r="C9348" s="3"/>
    </row>
    <row r="9349" spans="3:3">
      <c r="C9349" s="3"/>
    </row>
    <row r="9350" spans="3:3">
      <c r="C9350" s="3"/>
    </row>
    <row r="9351" spans="3:3">
      <c r="C9351" s="3"/>
    </row>
    <row r="9352" spans="3:3">
      <c r="C9352" s="3"/>
    </row>
    <row r="9353" spans="3:3">
      <c r="C9353" s="3"/>
    </row>
    <row r="9354" spans="3:3">
      <c r="C9354" s="3"/>
    </row>
    <row r="9355" spans="3:3">
      <c r="C9355" s="3"/>
    </row>
    <row r="9356" spans="3:3">
      <c r="C9356" s="3"/>
    </row>
    <row r="9357" spans="3:3">
      <c r="C9357" s="3"/>
    </row>
    <row r="9358" spans="3:3">
      <c r="C9358" s="3"/>
    </row>
    <row r="9359" spans="3:3">
      <c r="C9359" s="3"/>
    </row>
    <row r="9360" spans="3:3">
      <c r="C9360" s="3"/>
    </row>
    <row r="9361" spans="3:3">
      <c r="C9361" s="3"/>
    </row>
    <row r="9362" spans="3:3">
      <c r="C9362" s="3"/>
    </row>
    <row r="9363" spans="3:3">
      <c r="C9363" s="3"/>
    </row>
    <row r="9364" spans="3:3">
      <c r="C9364" s="3"/>
    </row>
    <row r="9365" spans="3:3">
      <c r="C9365" s="3"/>
    </row>
    <row r="9366" spans="3:3">
      <c r="C9366" s="3"/>
    </row>
    <row r="9367" spans="3:3">
      <c r="C9367" s="3"/>
    </row>
    <row r="9368" spans="3:3">
      <c r="C9368" s="3"/>
    </row>
    <row r="9369" spans="3:3">
      <c r="C9369" s="3"/>
    </row>
    <row r="9370" spans="3:3">
      <c r="C9370" s="3"/>
    </row>
    <row r="9371" spans="3:3">
      <c r="C9371" s="3"/>
    </row>
    <row r="9372" spans="3:3">
      <c r="C9372" s="3"/>
    </row>
    <row r="9373" spans="3:3">
      <c r="C9373" s="3"/>
    </row>
    <row r="9374" spans="3:3">
      <c r="C9374" s="3"/>
    </row>
    <row r="9375" spans="3:3">
      <c r="C9375" s="3"/>
    </row>
    <row r="9376" spans="3:3">
      <c r="C9376" s="3"/>
    </row>
    <row r="9377" spans="3:3">
      <c r="C9377" s="3"/>
    </row>
    <row r="9378" spans="3:3">
      <c r="C9378" s="3"/>
    </row>
    <row r="9379" spans="3:3">
      <c r="C9379" s="3"/>
    </row>
    <row r="9380" spans="3:3">
      <c r="C9380" s="3"/>
    </row>
    <row r="9381" spans="3:3">
      <c r="C9381" s="3"/>
    </row>
    <row r="9382" spans="3:3">
      <c r="C9382" s="3"/>
    </row>
    <row r="9383" spans="3:3">
      <c r="C9383" s="3"/>
    </row>
    <row r="9384" spans="3:3">
      <c r="C9384" s="3"/>
    </row>
    <row r="9385" spans="3:3">
      <c r="C9385" s="3"/>
    </row>
    <row r="9386" spans="3:3">
      <c r="C9386" s="3"/>
    </row>
    <row r="9387" spans="3:3">
      <c r="C9387" s="3"/>
    </row>
    <row r="9388" spans="3:3">
      <c r="C9388" s="3"/>
    </row>
    <row r="9389" spans="3:3">
      <c r="C9389" s="3"/>
    </row>
    <row r="9390" spans="3:3">
      <c r="C9390" s="3"/>
    </row>
    <row r="9391" spans="3:3">
      <c r="C9391" s="3"/>
    </row>
    <row r="9392" spans="3:3">
      <c r="C9392" s="3"/>
    </row>
    <row r="9393" spans="3:3">
      <c r="C9393" s="3"/>
    </row>
    <row r="9394" spans="3:3">
      <c r="C9394" s="3"/>
    </row>
    <row r="9395" spans="3:3">
      <c r="C9395" s="3"/>
    </row>
    <row r="9396" spans="3:3">
      <c r="C9396" s="3"/>
    </row>
    <row r="9397" spans="3:3">
      <c r="C9397" s="3"/>
    </row>
    <row r="9398" spans="3:3">
      <c r="C9398" s="3"/>
    </row>
    <row r="9399" spans="3:3">
      <c r="C9399" s="3"/>
    </row>
    <row r="9400" spans="3:3">
      <c r="C9400" s="3"/>
    </row>
    <row r="9401" spans="3:3">
      <c r="C9401" s="3"/>
    </row>
    <row r="9402" spans="3:3">
      <c r="C9402" s="3"/>
    </row>
    <row r="9403" spans="3:3">
      <c r="C9403" s="3"/>
    </row>
    <row r="9404" spans="3:3">
      <c r="C9404" s="3"/>
    </row>
    <row r="9405" spans="3:3">
      <c r="C9405" s="3"/>
    </row>
    <row r="9406" spans="3:3">
      <c r="C9406" s="3"/>
    </row>
    <row r="9407" spans="3:3">
      <c r="C9407" s="3"/>
    </row>
    <row r="9408" spans="3:3">
      <c r="C9408" s="3"/>
    </row>
    <row r="9409" spans="3:3">
      <c r="C9409" s="3"/>
    </row>
    <row r="9410" spans="3:3">
      <c r="C9410" s="3"/>
    </row>
    <row r="9411" spans="3:3">
      <c r="C9411" s="3"/>
    </row>
    <row r="9412" spans="3:3">
      <c r="C9412" s="3"/>
    </row>
    <row r="9413" spans="3:3">
      <c r="C9413" s="3"/>
    </row>
    <row r="9414" spans="3:3">
      <c r="C9414" s="3"/>
    </row>
    <row r="9415" spans="3:3">
      <c r="C9415" s="3"/>
    </row>
    <row r="9416" spans="3:3">
      <c r="C9416" s="3"/>
    </row>
    <row r="9417" spans="3:3">
      <c r="C9417" s="3"/>
    </row>
    <row r="9418" spans="3:3">
      <c r="C9418" s="3"/>
    </row>
    <row r="9419" spans="3:3">
      <c r="C9419" s="3"/>
    </row>
    <row r="9420" spans="3:3">
      <c r="C9420" s="3"/>
    </row>
    <row r="9421" spans="3:3">
      <c r="C9421" s="3"/>
    </row>
    <row r="9422" spans="3:3">
      <c r="C9422" s="3"/>
    </row>
    <row r="9423" spans="3:3">
      <c r="C9423" s="3"/>
    </row>
    <row r="9424" spans="3:3">
      <c r="C9424" s="3"/>
    </row>
    <row r="9425" spans="3:3">
      <c r="C9425" s="3"/>
    </row>
    <row r="9426" spans="3:3">
      <c r="C9426" s="3"/>
    </row>
    <row r="9427" spans="3:3">
      <c r="C9427" s="3"/>
    </row>
    <row r="9428" spans="3:3">
      <c r="C9428" s="3"/>
    </row>
    <row r="9429" spans="3:3">
      <c r="C9429" s="3"/>
    </row>
    <row r="9430" spans="3:3">
      <c r="C9430" s="3"/>
    </row>
    <row r="9431" spans="3:3">
      <c r="C9431" s="3"/>
    </row>
    <row r="9432" spans="3:3">
      <c r="C9432" s="3"/>
    </row>
    <row r="9433" spans="3:3">
      <c r="C9433" s="3"/>
    </row>
    <row r="9434" spans="3:3">
      <c r="C9434" s="3"/>
    </row>
    <row r="9435" spans="3:3">
      <c r="C9435" s="3"/>
    </row>
    <row r="9436" spans="3:3">
      <c r="C9436" s="3"/>
    </row>
    <row r="9437" spans="3:3">
      <c r="C9437" s="3"/>
    </row>
    <row r="9438" spans="3:3">
      <c r="C9438" s="3"/>
    </row>
    <row r="9439" spans="3:3">
      <c r="C9439" s="3"/>
    </row>
    <row r="9440" spans="3:3">
      <c r="C9440" s="3"/>
    </row>
    <row r="9441" spans="3:3">
      <c r="C9441" s="3"/>
    </row>
    <row r="9442" spans="3:3">
      <c r="C9442" s="3"/>
    </row>
    <row r="9443" spans="3:3">
      <c r="C9443" s="3"/>
    </row>
    <row r="9444" spans="3:3">
      <c r="C9444" s="3"/>
    </row>
    <row r="9445" spans="3:3">
      <c r="C9445" s="3"/>
    </row>
    <row r="9446" spans="3:3">
      <c r="C9446" s="3"/>
    </row>
    <row r="9447" spans="3:3">
      <c r="C9447" s="3"/>
    </row>
    <row r="9448" spans="3:3">
      <c r="C9448" s="3"/>
    </row>
    <row r="9449" spans="3:3">
      <c r="C9449" s="3"/>
    </row>
    <row r="9450" spans="3:3">
      <c r="C9450" s="3"/>
    </row>
    <row r="9451" spans="3:3">
      <c r="C9451" s="3"/>
    </row>
    <row r="9452" spans="3:3">
      <c r="C9452" s="3"/>
    </row>
    <row r="9453" spans="3:3">
      <c r="C9453" s="3"/>
    </row>
    <row r="9454" spans="3:3">
      <c r="C9454" s="3"/>
    </row>
    <row r="9455" spans="3:3">
      <c r="C9455" s="3"/>
    </row>
    <row r="9456" spans="3:3">
      <c r="C9456" s="3"/>
    </row>
    <row r="9457" spans="3:3">
      <c r="C9457" s="3"/>
    </row>
    <row r="9458" spans="3:3">
      <c r="C9458" s="3"/>
    </row>
    <row r="9459" spans="3:3">
      <c r="C9459" s="3"/>
    </row>
    <row r="9460" spans="3:3">
      <c r="C9460" s="3"/>
    </row>
    <row r="9461" spans="3:3">
      <c r="C9461" s="3"/>
    </row>
    <row r="9462" spans="3:3">
      <c r="C9462" s="3"/>
    </row>
    <row r="9463" spans="3:3">
      <c r="C9463" s="3"/>
    </row>
    <row r="9464" spans="3:3">
      <c r="C9464" s="3"/>
    </row>
    <row r="9465" spans="3:3">
      <c r="C9465" s="3"/>
    </row>
    <row r="9466" spans="3:3">
      <c r="C9466" s="3"/>
    </row>
    <row r="9467" spans="3:3">
      <c r="C9467" s="3"/>
    </row>
    <row r="9468" spans="3:3">
      <c r="C9468" s="3"/>
    </row>
    <row r="9469" spans="3:3">
      <c r="C9469" s="3"/>
    </row>
    <row r="9470" spans="3:3">
      <c r="C9470" s="3"/>
    </row>
    <row r="9471" spans="3:3">
      <c r="C9471" s="3"/>
    </row>
    <row r="9472" spans="3:3">
      <c r="C9472" s="3"/>
    </row>
    <row r="9473" spans="3:3">
      <c r="C9473" s="3"/>
    </row>
    <row r="9474" spans="3:3">
      <c r="C9474" s="3"/>
    </row>
    <row r="9475" spans="3:3">
      <c r="C9475" s="3"/>
    </row>
    <row r="9476" spans="3:3">
      <c r="C9476" s="3"/>
    </row>
    <row r="9477" spans="3:3">
      <c r="C9477" s="3"/>
    </row>
    <row r="9478" spans="3:3">
      <c r="C9478" s="3"/>
    </row>
    <row r="9479" spans="3:3">
      <c r="C9479" s="3"/>
    </row>
    <row r="9480" spans="3:3">
      <c r="C9480" s="3"/>
    </row>
    <row r="9481" spans="3:3">
      <c r="C9481" s="3"/>
    </row>
    <row r="9482" spans="3:3">
      <c r="C9482" s="3"/>
    </row>
    <row r="9483" spans="3:3">
      <c r="C9483" s="3"/>
    </row>
    <row r="9484" spans="3:3">
      <c r="C9484" s="3"/>
    </row>
    <row r="9485" spans="3:3">
      <c r="C9485" s="3"/>
    </row>
    <row r="9486" spans="3:3">
      <c r="C9486" s="3"/>
    </row>
    <row r="9487" spans="3:3">
      <c r="C9487" s="3"/>
    </row>
    <row r="9488" spans="3:3">
      <c r="C9488" s="3"/>
    </row>
    <row r="9489" spans="3:3">
      <c r="C9489" s="3"/>
    </row>
    <row r="9490" spans="3:3">
      <c r="C9490" s="3"/>
    </row>
    <row r="9491" spans="3:3">
      <c r="C9491" s="3"/>
    </row>
    <row r="9492" spans="3:3">
      <c r="C9492" s="3"/>
    </row>
    <row r="9493" spans="3:3">
      <c r="C9493" s="3"/>
    </row>
    <row r="9494" spans="3:3">
      <c r="C9494" s="3"/>
    </row>
    <row r="9495" spans="3:3">
      <c r="C9495" s="3"/>
    </row>
    <row r="9496" spans="3:3">
      <c r="C9496" s="3"/>
    </row>
    <row r="9497" spans="3:3">
      <c r="C9497" s="3"/>
    </row>
    <row r="9498" spans="3:3">
      <c r="C9498" s="3"/>
    </row>
    <row r="9499" spans="3:3">
      <c r="C9499" s="3"/>
    </row>
    <row r="9500" spans="3:3">
      <c r="C9500" s="3"/>
    </row>
    <row r="9501" spans="3:3">
      <c r="C9501" s="3"/>
    </row>
    <row r="9502" spans="3:3">
      <c r="C9502" s="3"/>
    </row>
    <row r="9503" spans="3:3">
      <c r="C9503" s="3"/>
    </row>
    <row r="9504" spans="3:3">
      <c r="C9504" s="3"/>
    </row>
    <row r="9505" spans="3:3">
      <c r="C9505" s="3"/>
    </row>
    <row r="9506" spans="3:3">
      <c r="C9506" s="3"/>
    </row>
    <row r="9507" spans="3:3">
      <c r="C9507" s="3"/>
    </row>
    <row r="9508" spans="3:3">
      <c r="C9508" s="3"/>
    </row>
    <row r="9509" spans="3:3">
      <c r="C9509" s="3"/>
    </row>
    <row r="9510" spans="3:3">
      <c r="C9510" s="3"/>
    </row>
    <row r="9511" spans="3:3">
      <c r="C9511" s="3"/>
    </row>
    <row r="9512" spans="3:3">
      <c r="C9512" s="3"/>
    </row>
    <row r="9513" spans="3:3">
      <c r="C9513" s="3"/>
    </row>
    <row r="9514" spans="3:3">
      <c r="C9514" s="3"/>
    </row>
    <row r="9515" spans="3:3">
      <c r="C9515" s="3"/>
    </row>
    <row r="9516" spans="3:3">
      <c r="C9516" s="3"/>
    </row>
    <row r="9517" spans="3:3">
      <c r="C9517" s="3"/>
    </row>
    <row r="9518" spans="3:3">
      <c r="C9518" s="3"/>
    </row>
    <row r="9519" spans="3:3">
      <c r="C9519" s="3"/>
    </row>
    <row r="9520" spans="3:3">
      <c r="C9520" s="3"/>
    </row>
    <row r="9521" spans="3:3">
      <c r="C9521" s="3"/>
    </row>
    <row r="9522" spans="3:3">
      <c r="C9522" s="3"/>
    </row>
    <row r="9523" spans="3:3">
      <c r="C9523" s="3"/>
    </row>
    <row r="9524" spans="3:3">
      <c r="C9524" s="3"/>
    </row>
    <row r="9525" spans="3:3">
      <c r="C9525" s="3"/>
    </row>
    <row r="9526" spans="3:3">
      <c r="C9526" s="3"/>
    </row>
    <row r="9527" spans="3:3">
      <c r="C9527" s="3"/>
    </row>
    <row r="9528" spans="3:3">
      <c r="C9528" s="3"/>
    </row>
    <row r="9529" spans="3:3">
      <c r="C9529" s="3"/>
    </row>
    <row r="9530" spans="3:3">
      <c r="C9530" s="3"/>
    </row>
    <row r="9531" spans="3:3">
      <c r="C9531" s="3"/>
    </row>
    <row r="9532" spans="3:3">
      <c r="C9532" s="3"/>
    </row>
    <row r="9533" spans="3:3">
      <c r="C9533" s="3"/>
    </row>
    <row r="9534" spans="3:3">
      <c r="C9534" s="3"/>
    </row>
    <row r="9535" spans="3:3">
      <c r="C9535" s="3"/>
    </row>
    <row r="9536" spans="3:3">
      <c r="C9536" s="3"/>
    </row>
    <row r="9537" spans="3:3">
      <c r="C9537" s="3"/>
    </row>
    <row r="9538" spans="3:3">
      <c r="C9538" s="3"/>
    </row>
    <row r="9539" spans="3:3">
      <c r="C9539" s="3"/>
    </row>
    <row r="9540" spans="3:3">
      <c r="C9540" s="3"/>
    </row>
    <row r="9541" spans="3:3">
      <c r="C9541" s="3"/>
    </row>
    <row r="9542" spans="3:3">
      <c r="C9542" s="3"/>
    </row>
    <row r="9543" spans="3:3">
      <c r="C9543" s="3"/>
    </row>
    <row r="9544" spans="3:3">
      <c r="C9544" s="3"/>
    </row>
    <row r="9545" spans="3:3">
      <c r="C9545" s="3"/>
    </row>
    <row r="9546" spans="3:3">
      <c r="C9546" s="3"/>
    </row>
    <row r="9547" spans="3:3">
      <c r="C9547" s="3"/>
    </row>
    <row r="9548" spans="3:3">
      <c r="C9548" s="3"/>
    </row>
    <row r="9549" spans="3:3">
      <c r="C9549" s="3"/>
    </row>
    <row r="9550" spans="3:3">
      <c r="C9550" s="3"/>
    </row>
    <row r="9551" spans="3:3">
      <c r="C9551" s="3"/>
    </row>
    <row r="9552" spans="3:3">
      <c r="C9552" s="3"/>
    </row>
    <row r="9553" spans="3:3">
      <c r="C9553" s="3"/>
    </row>
    <row r="9554" spans="3:3">
      <c r="C9554" s="3"/>
    </row>
    <row r="9555" spans="3:3">
      <c r="C9555" s="3"/>
    </row>
    <row r="9556" spans="3:3">
      <c r="C9556" s="3"/>
    </row>
    <row r="9557" spans="3:3">
      <c r="C9557" s="3"/>
    </row>
    <row r="9558" spans="3:3">
      <c r="C9558" s="3"/>
    </row>
    <row r="9559" spans="3:3">
      <c r="C9559" s="3"/>
    </row>
    <row r="9560" spans="3:3">
      <c r="C9560" s="3"/>
    </row>
    <row r="9561" spans="3:3">
      <c r="C9561" s="3"/>
    </row>
    <row r="9562" spans="3:3">
      <c r="C9562" s="3"/>
    </row>
    <row r="9563" spans="3:3">
      <c r="C9563" s="3"/>
    </row>
    <row r="9564" spans="3:3">
      <c r="C9564" s="3"/>
    </row>
    <row r="9565" spans="3:3">
      <c r="C9565" s="3"/>
    </row>
    <row r="9566" spans="3:3">
      <c r="C9566" s="3"/>
    </row>
    <row r="9567" spans="3:3">
      <c r="C9567" s="3"/>
    </row>
    <row r="9568" spans="3:3">
      <c r="C9568" s="3"/>
    </row>
    <row r="9569" spans="3:3">
      <c r="C9569" s="3"/>
    </row>
    <row r="9570" spans="3:3">
      <c r="C9570" s="3"/>
    </row>
    <row r="9571" spans="3:3">
      <c r="C9571" s="3"/>
    </row>
    <row r="9572" spans="3:3">
      <c r="C9572" s="3"/>
    </row>
    <row r="9573" spans="3:3">
      <c r="C9573" s="3"/>
    </row>
    <row r="9574" spans="3:3">
      <c r="C9574" s="3"/>
    </row>
    <row r="9575" spans="3:3">
      <c r="C9575" s="3"/>
    </row>
    <row r="9576" spans="3:3">
      <c r="C9576" s="3"/>
    </row>
    <row r="9577" spans="3:3">
      <c r="C9577" s="3"/>
    </row>
    <row r="9578" spans="3:3">
      <c r="C9578" s="3"/>
    </row>
    <row r="9579" spans="3:3">
      <c r="C9579" s="3"/>
    </row>
    <row r="9580" spans="3:3">
      <c r="C9580" s="3"/>
    </row>
    <row r="9581" spans="3:3">
      <c r="C9581" s="3"/>
    </row>
    <row r="9582" spans="3:3">
      <c r="C9582" s="3"/>
    </row>
    <row r="9583" spans="3:3">
      <c r="C9583" s="3"/>
    </row>
    <row r="9584" spans="3:3">
      <c r="C9584" s="3"/>
    </row>
    <row r="9585" spans="3:3">
      <c r="C9585" s="3"/>
    </row>
    <row r="9586" spans="3:3">
      <c r="C9586" s="3"/>
    </row>
    <row r="9587" spans="3:3">
      <c r="C9587" s="3"/>
    </row>
    <row r="9588" spans="3:3">
      <c r="C9588" s="3"/>
    </row>
    <row r="9589" spans="3:3">
      <c r="C9589" s="3"/>
    </row>
    <row r="9590" spans="3:3">
      <c r="C9590" s="3"/>
    </row>
    <row r="9591" spans="3:3">
      <c r="C9591" s="3"/>
    </row>
    <row r="9592" spans="3:3">
      <c r="C9592" s="3"/>
    </row>
    <row r="9593" spans="3:3">
      <c r="C9593" s="3"/>
    </row>
    <row r="9594" spans="3:3">
      <c r="C9594" s="3"/>
    </row>
    <row r="9595" spans="3:3">
      <c r="C9595" s="3"/>
    </row>
    <row r="9596" spans="3:3">
      <c r="C9596" s="3"/>
    </row>
    <row r="9597" spans="3:3">
      <c r="C9597" s="3"/>
    </row>
    <row r="9598" spans="3:3">
      <c r="C9598" s="3"/>
    </row>
    <row r="9599" spans="3:3">
      <c r="C9599" s="3"/>
    </row>
    <row r="9600" spans="3:3">
      <c r="C9600" s="3"/>
    </row>
    <row r="9601" spans="3:3">
      <c r="C9601" s="3"/>
    </row>
    <row r="9602" spans="3:3">
      <c r="C9602" s="3"/>
    </row>
    <row r="9603" spans="3:3">
      <c r="C9603" s="3"/>
    </row>
    <row r="9604" spans="3:3">
      <c r="C9604" s="3"/>
    </row>
    <row r="9605" spans="3:3">
      <c r="C9605" s="3"/>
    </row>
    <row r="9606" spans="3:3">
      <c r="C9606" s="3"/>
    </row>
    <row r="9607" spans="3:3">
      <c r="C9607" s="3"/>
    </row>
    <row r="9608" spans="3:3">
      <c r="C9608" s="3"/>
    </row>
    <row r="9609" spans="3:3">
      <c r="C9609" s="3"/>
    </row>
    <row r="9610" spans="3:3">
      <c r="C9610" s="3"/>
    </row>
    <row r="9611" spans="3:3">
      <c r="C9611" s="3"/>
    </row>
    <row r="9612" spans="3:3">
      <c r="C9612" s="3"/>
    </row>
    <row r="9613" spans="3:3">
      <c r="C9613" s="3"/>
    </row>
    <row r="9614" spans="3:3">
      <c r="C9614" s="3"/>
    </row>
    <row r="9615" spans="3:3">
      <c r="C9615" s="3"/>
    </row>
    <row r="9616" spans="3:3">
      <c r="C9616" s="3"/>
    </row>
    <row r="9617" spans="3:3">
      <c r="C9617" s="3"/>
    </row>
    <row r="9618" spans="3:3">
      <c r="C9618" s="3"/>
    </row>
    <row r="9619" spans="3:3">
      <c r="C9619" s="3"/>
    </row>
    <row r="9620" spans="3:3">
      <c r="C9620" s="3"/>
    </row>
    <row r="9621" spans="3:3">
      <c r="C9621" s="3"/>
    </row>
    <row r="9622" spans="3:3">
      <c r="C9622" s="3"/>
    </row>
    <row r="9623" spans="3:3">
      <c r="C9623" s="3"/>
    </row>
    <row r="9624" spans="3:3">
      <c r="C9624" s="3"/>
    </row>
    <row r="9625" spans="3:3">
      <c r="C9625" s="3"/>
    </row>
    <row r="9626" spans="3:3">
      <c r="C9626" s="3"/>
    </row>
    <row r="9627" spans="3:3">
      <c r="C9627" s="3"/>
    </row>
    <row r="9628" spans="3:3">
      <c r="C9628" s="3"/>
    </row>
    <row r="9629" spans="3:3">
      <c r="C9629" s="3"/>
    </row>
    <row r="9630" spans="3:3">
      <c r="C9630" s="3"/>
    </row>
    <row r="9631" spans="3:3">
      <c r="C9631" s="3"/>
    </row>
    <row r="9632" spans="3:3">
      <c r="C9632" s="3"/>
    </row>
    <row r="9633" spans="3:3">
      <c r="C9633" s="3"/>
    </row>
    <row r="9634" spans="3:3">
      <c r="C9634" s="3"/>
    </row>
    <row r="9635" spans="3:3">
      <c r="C9635" s="3"/>
    </row>
    <row r="9636" spans="3:3">
      <c r="C9636" s="3"/>
    </row>
    <row r="9637" spans="3:3">
      <c r="C9637" s="3"/>
    </row>
    <row r="9638" spans="3:3">
      <c r="C9638" s="3"/>
    </row>
    <row r="9639" spans="3:3">
      <c r="C9639" s="3"/>
    </row>
    <row r="9640" spans="3:3">
      <c r="C9640" s="3"/>
    </row>
    <row r="9641" spans="3:3">
      <c r="C9641" s="3"/>
    </row>
    <row r="9642" spans="3:3">
      <c r="C9642" s="3"/>
    </row>
    <row r="9643" spans="3:3">
      <c r="C9643" s="3"/>
    </row>
    <row r="9644" spans="3:3">
      <c r="C9644" s="3"/>
    </row>
    <row r="9645" spans="3:3">
      <c r="C9645" s="3"/>
    </row>
    <row r="9646" spans="3:3">
      <c r="C9646" s="3"/>
    </row>
    <row r="9647" spans="3:3">
      <c r="C9647" s="3"/>
    </row>
    <row r="9648" spans="3:3">
      <c r="C9648" s="3"/>
    </row>
    <row r="9649" spans="3:3">
      <c r="C9649" s="3"/>
    </row>
    <row r="9650" spans="3:3">
      <c r="C9650" s="3"/>
    </row>
    <row r="9651" spans="3:3">
      <c r="C9651" s="3"/>
    </row>
    <row r="9652" spans="3:3">
      <c r="C9652" s="3"/>
    </row>
    <row r="9653" spans="3:3">
      <c r="C9653" s="3"/>
    </row>
    <row r="9654" spans="3:3">
      <c r="C9654" s="3"/>
    </row>
    <row r="9655" spans="3:3">
      <c r="C9655" s="3"/>
    </row>
    <row r="9656" spans="3:3">
      <c r="C9656" s="3"/>
    </row>
    <row r="9657" spans="3:3">
      <c r="C9657" s="3"/>
    </row>
    <row r="9658" spans="3:3">
      <c r="C9658" s="3"/>
    </row>
    <row r="9659" spans="3:3">
      <c r="C9659" s="3"/>
    </row>
    <row r="9660" spans="3:3">
      <c r="C9660" s="3"/>
    </row>
    <row r="9661" spans="3:3">
      <c r="C9661" s="3"/>
    </row>
    <row r="9662" spans="3:3">
      <c r="C9662" s="3"/>
    </row>
    <row r="9663" spans="3:3">
      <c r="C9663" s="3"/>
    </row>
    <row r="9664" spans="3:3">
      <c r="C9664" s="3"/>
    </row>
    <row r="9665" spans="3:3">
      <c r="C9665" s="3"/>
    </row>
    <row r="9666" spans="3:3">
      <c r="C9666" s="3"/>
    </row>
    <row r="9667" spans="3:3">
      <c r="C9667" s="3"/>
    </row>
    <row r="9668" spans="3:3">
      <c r="C9668" s="3"/>
    </row>
    <row r="9669" spans="3:3">
      <c r="C9669" s="3"/>
    </row>
    <row r="9670" spans="3:3">
      <c r="C9670" s="3"/>
    </row>
    <row r="9671" spans="3:3">
      <c r="C9671" s="3"/>
    </row>
    <row r="9672" spans="3:3">
      <c r="C9672" s="3"/>
    </row>
    <row r="9673" spans="3:3">
      <c r="C9673" s="3"/>
    </row>
    <row r="9674" spans="3:3">
      <c r="C9674" s="3"/>
    </row>
    <row r="9675" spans="3:3">
      <c r="C9675" s="3"/>
    </row>
    <row r="9676" spans="3:3">
      <c r="C9676" s="3"/>
    </row>
    <row r="9677" spans="3:3">
      <c r="C9677" s="3"/>
    </row>
    <row r="9678" spans="3:3">
      <c r="C9678" s="3"/>
    </row>
    <row r="9679" spans="3:3">
      <c r="C9679" s="3"/>
    </row>
    <row r="9680" spans="3:3">
      <c r="C9680" s="3"/>
    </row>
    <row r="9681" spans="3:3">
      <c r="C9681" s="3"/>
    </row>
    <row r="9682" spans="3:3">
      <c r="C9682" s="3"/>
    </row>
    <row r="9683" spans="3:3">
      <c r="C9683" s="3"/>
    </row>
    <row r="9684" spans="3:3">
      <c r="C9684" s="3"/>
    </row>
    <row r="9685" spans="3:3">
      <c r="C9685" s="3"/>
    </row>
    <row r="9686" spans="3:3">
      <c r="C9686" s="3"/>
    </row>
    <row r="9687" spans="3:3">
      <c r="C9687" s="3"/>
    </row>
    <row r="9688" spans="3:3">
      <c r="C9688" s="3"/>
    </row>
    <row r="9689" spans="3:3">
      <c r="C9689" s="3"/>
    </row>
    <row r="9690" spans="3:3">
      <c r="C9690" s="3"/>
    </row>
    <row r="9691" spans="3:3">
      <c r="C9691" s="3"/>
    </row>
    <row r="9692" spans="3:3">
      <c r="C9692" s="3"/>
    </row>
    <row r="9693" spans="3:3">
      <c r="C9693" s="3"/>
    </row>
    <row r="9694" spans="3:3">
      <c r="C9694" s="3"/>
    </row>
    <row r="9695" spans="3:3">
      <c r="C9695" s="3"/>
    </row>
    <row r="9696" spans="3:3">
      <c r="C9696" s="3"/>
    </row>
    <row r="9697" spans="3:3">
      <c r="C9697" s="3"/>
    </row>
    <row r="9698" spans="3:3">
      <c r="C9698" s="3"/>
    </row>
    <row r="9699" spans="3:3">
      <c r="C9699" s="3"/>
    </row>
    <row r="9700" spans="3:3">
      <c r="C9700" s="3"/>
    </row>
    <row r="9701" spans="3:3">
      <c r="C9701" s="3"/>
    </row>
    <row r="9702" spans="3:3">
      <c r="C9702" s="3"/>
    </row>
    <row r="9703" spans="3:3">
      <c r="C9703" s="3"/>
    </row>
    <row r="9704" spans="3:3">
      <c r="C9704" s="3"/>
    </row>
    <row r="9705" spans="3:3">
      <c r="C9705" s="3"/>
    </row>
    <row r="9706" spans="3:3">
      <c r="C9706" s="3"/>
    </row>
    <row r="9707" spans="3:3">
      <c r="C9707" s="3"/>
    </row>
    <row r="9708" spans="3:3">
      <c r="C9708" s="3"/>
    </row>
    <row r="9709" spans="3:3">
      <c r="C9709" s="3"/>
    </row>
    <row r="9710" spans="3:3">
      <c r="C9710" s="3"/>
    </row>
    <row r="9711" spans="3:3">
      <c r="C9711" s="3"/>
    </row>
    <row r="9712" spans="3:3">
      <c r="C9712" s="3"/>
    </row>
    <row r="9713" spans="3:3">
      <c r="C9713" s="3"/>
    </row>
    <row r="9714" spans="3:3">
      <c r="C9714" s="3"/>
    </row>
    <row r="9715" spans="3:3">
      <c r="C9715" s="3"/>
    </row>
    <row r="9716" spans="3:3">
      <c r="C9716" s="3"/>
    </row>
    <row r="9717" spans="3:3">
      <c r="C9717" s="3"/>
    </row>
    <row r="9718" spans="3:3">
      <c r="C9718" s="3"/>
    </row>
    <row r="9719" spans="3:3">
      <c r="C9719" s="3"/>
    </row>
    <row r="9720" spans="3:3">
      <c r="C9720" s="3"/>
    </row>
    <row r="9721" spans="3:3">
      <c r="C9721" s="3"/>
    </row>
    <row r="9722" spans="3:3">
      <c r="C9722" s="3"/>
    </row>
    <row r="9723" spans="3:3">
      <c r="C9723" s="3"/>
    </row>
    <row r="9724" spans="3:3">
      <c r="C9724" s="3"/>
    </row>
    <row r="9725" spans="3:3">
      <c r="C9725" s="3"/>
    </row>
    <row r="9726" spans="3:3">
      <c r="C9726" s="3"/>
    </row>
    <row r="9727" spans="3:3">
      <c r="C9727" s="3"/>
    </row>
    <row r="9728" spans="3:3">
      <c r="C9728" s="3"/>
    </row>
    <row r="9729" spans="3:3">
      <c r="C9729" s="3"/>
    </row>
    <row r="9730" spans="3:3">
      <c r="C9730" s="3"/>
    </row>
    <row r="9731" spans="3:3">
      <c r="C9731" s="3"/>
    </row>
    <row r="9732" spans="3:3">
      <c r="C9732" s="3"/>
    </row>
    <row r="9733" spans="3:3">
      <c r="C9733" s="3"/>
    </row>
    <row r="9734" spans="3:3">
      <c r="C9734" s="3"/>
    </row>
    <row r="9735" spans="3:3">
      <c r="C9735" s="3"/>
    </row>
    <row r="9736" spans="3:3">
      <c r="C9736" s="3"/>
    </row>
    <row r="9737" spans="3:3">
      <c r="C9737" s="3"/>
    </row>
    <row r="9738" spans="3:3">
      <c r="C9738" s="3"/>
    </row>
    <row r="9739" spans="3:3">
      <c r="C9739" s="3"/>
    </row>
    <row r="9740" spans="3:3">
      <c r="C9740" s="3"/>
    </row>
    <row r="9741" spans="3:3">
      <c r="C9741" s="3"/>
    </row>
    <row r="9742" spans="3:3">
      <c r="C9742" s="3"/>
    </row>
    <row r="9743" spans="3:3">
      <c r="C9743" s="3"/>
    </row>
    <row r="9744" spans="3:3">
      <c r="C9744" s="3"/>
    </row>
    <row r="9745" spans="3:3">
      <c r="C9745" s="3"/>
    </row>
    <row r="9746" spans="3:3">
      <c r="C9746" s="3"/>
    </row>
    <row r="9747" spans="3:3">
      <c r="C9747" s="3"/>
    </row>
    <row r="9748" spans="3:3">
      <c r="C9748" s="3"/>
    </row>
    <row r="9749" spans="3:3">
      <c r="C9749" s="3"/>
    </row>
    <row r="9750" spans="3:3">
      <c r="C9750" s="3"/>
    </row>
    <row r="9751" spans="3:3">
      <c r="C9751" s="3"/>
    </row>
    <row r="9752" spans="3:3">
      <c r="C9752" s="3"/>
    </row>
    <row r="9753" spans="3:3">
      <c r="C9753" s="3"/>
    </row>
    <row r="9754" spans="3:3">
      <c r="C9754" s="3"/>
    </row>
    <row r="9755" spans="3:3">
      <c r="C9755" s="3"/>
    </row>
    <row r="9756" spans="3:3">
      <c r="C9756" s="3"/>
    </row>
    <row r="9757" spans="3:3">
      <c r="C9757" s="3"/>
    </row>
    <row r="9758" spans="3:3">
      <c r="C9758" s="3"/>
    </row>
    <row r="9759" spans="3:3">
      <c r="C9759" s="3"/>
    </row>
    <row r="9760" spans="3:3">
      <c r="C9760" s="3"/>
    </row>
    <row r="9761" spans="3:3">
      <c r="C9761" s="3"/>
    </row>
    <row r="9762" spans="3:3">
      <c r="C9762" s="3"/>
    </row>
    <row r="9763" spans="3:3">
      <c r="C9763" s="3"/>
    </row>
    <row r="9764" spans="3:3">
      <c r="C9764" s="3"/>
    </row>
    <row r="9765" spans="3:3">
      <c r="C9765" s="3"/>
    </row>
    <row r="9766" spans="3:3">
      <c r="C9766" s="3"/>
    </row>
    <row r="9767" spans="3:3">
      <c r="C9767" s="3"/>
    </row>
    <row r="9768" spans="3:3">
      <c r="C9768" s="3"/>
    </row>
    <row r="9769" spans="3:3">
      <c r="C9769" s="3"/>
    </row>
    <row r="9770" spans="3:3">
      <c r="C9770" s="3"/>
    </row>
    <row r="9771" spans="3:3">
      <c r="C9771" s="3"/>
    </row>
    <row r="9772" spans="3:3">
      <c r="C9772" s="3"/>
    </row>
    <row r="9773" spans="3:3">
      <c r="C9773" s="3"/>
    </row>
    <row r="9774" spans="3:3">
      <c r="C9774" s="3"/>
    </row>
    <row r="9775" spans="3:3">
      <c r="C9775" s="3"/>
    </row>
    <row r="9776" spans="3:3">
      <c r="C9776" s="3"/>
    </row>
    <row r="9777" spans="3:3">
      <c r="C9777" s="3"/>
    </row>
    <row r="9778" spans="3:3">
      <c r="C9778" s="3"/>
    </row>
    <row r="9779" spans="3:3">
      <c r="C9779" s="3"/>
    </row>
    <row r="9780" spans="3:3">
      <c r="C9780" s="3"/>
    </row>
    <row r="9781" spans="3:3">
      <c r="C9781" s="3"/>
    </row>
    <row r="9782" spans="3:3">
      <c r="C9782" s="3"/>
    </row>
    <row r="9783" spans="3:3">
      <c r="C9783" s="3"/>
    </row>
    <row r="9784" spans="3:3">
      <c r="C9784" s="3"/>
    </row>
    <row r="9785" spans="3:3">
      <c r="C9785" s="3"/>
    </row>
    <row r="9786" spans="3:3">
      <c r="C9786" s="3"/>
    </row>
    <row r="9787" spans="3:3">
      <c r="C9787" s="3"/>
    </row>
    <row r="9788" spans="3:3">
      <c r="C9788" s="3"/>
    </row>
    <row r="9789" spans="3:3">
      <c r="C9789" s="3"/>
    </row>
    <row r="9790" spans="3:3">
      <c r="C9790" s="3"/>
    </row>
    <row r="9791" spans="3:3">
      <c r="C9791" s="3"/>
    </row>
    <row r="9792" spans="3:3">
      <c r="C9792" s="3"/>
    </row>
    <row r="9793" spans="3:3">
      <c r="C9793" s="3"/>
    </row>
    <row r="9794" spans="3:3">
      <c r="C9794" s="3"/>
    </row>
    <row r="9795" spans="3:3">
      <c r="C9795" s="3"/>
    </row>
    <row r="9796" spans="3:3">
      <c r="C9796" s="3"/>
    </row>
    <row r="9797" spans="3:3">
      <c r="C9797" s="3"/>
    </row>
    <row r="9798" spans="3:3">
      <c r="C9798" s="3"/>
    </row>
    <row r="9799" spans="3:3">
      <c r="C9799" s="3"/>
    </row>
    <row r="9800" spans="3:3">
      <c r="C9800" s="3"/>
    </row>
    <row r="9801" spans="3:3">
      <c r="C9801" s="3"/>
    </row>
    <row r="9802" spans="3:3">
      <c r="C9802" s="3"/>
    </row>
    <row r="9803" spans="3:3">
      <c r="C9803" s="3"/>
    </row>
    <row r="9804" spans="3:3">
      <c r="C9804" s="3"/>
    </row>
    <row r="9805" spans="3:3">
      <c r="C9805" s="3"/>
    </row>
    <row r="9806" spans="3:3">
      <c r="C9806" s="3"/>
    </row>
    <row r="9807" spans="3:3">
      <c r="C9807" s="3"/>
    </row>
    <row r="9808" spans="3:3">
      <c r="C9808" s="3"/>
    </row>
    <row r="9809" spans="3:3">
      <c r="C9809" s="3"/>
    </row>
    <row r="9810" spans="3:3">
      <c r="C9810" s="3"/>
    </row>
    <row r="9811" spans="3:3">
      <c r="C9811" s="3"/>
    </row>
    <row r="9812" spans="3:3">
      <c r="C9812" s="3"/>
    </row>
    <row r="9813" spans="3:3">
      <c r="C9813" s="3"/>
    </row>
    <row r="9814" spans="3:3">
      <c r="C9814" s="3"/>
    </row>
    <row r="9815" spans="3:3">
      <c r="C9815" s="3"/>
    </row>
    <row r="9816" spans="3:3">
      <c r="C9816" s="3"/>
    </row>
    <row r="9817" spans="3:3">
      <c r="C9817" s="3"/>
    </row>
    <row r="9818" spans="3:3">
      <c r="C9818" s="3"/>
    </row>
    <row r="9819" spans="3:3">
      <c r="C9819" s="3"/>
    </row>
    <row r="9820" spans="3:3">
      <c r="C9820" s="3"/>
    </row>
    <row r="9821" spans="3:3">
      <c r="C9821" s="3"/>
    </row>
    <row r="9822" spans="3:3">
      <c r="C9822" s="3"/>
    </row>
    <row r="9823" spans="3:3">
      <c r="C9823" s="3"/>
    </row>
    <row r="9824" spans="3:3">
      <c r="C9824" s="3"/>
    </row>
    <row r="9825" spans="3:3">
      <c r="C9825" s="3"/>
    </row>
    <row r="9826" spans="3:3">
      <c r="C9826" s="3"/>
    </row>
    <row r="9827" spans="3:3">
      <c r="C9827" s="3"/>
    </row>
    <row r="9828" spans="3:3">
      <c r="C9828" s="3"/>
    </row>
    <row r="9829" spans="3:3">
      <c r="C9829" s="3"/>
    </row>
    <row r="9830" spans="3:3">
      <c r="C9830" s="3"/>
    </row>
    <row r="9831" spans="3:3">
      <c r="C9831" s="3"/>
    </row>
    <row r="9832" spans="3:3">
      <c r="C9832" s="3"/>
    </row>
    <row r="9833" spans="3:3">
      <c r="C9833" s="3"/>
    </row>
    <row r="9834" spans="3:3">
      <c r="C9834" s="3"/>
    </row>
    <row r="9835" spans="3:3">
      <c r="C9835" s="3"/>
    </row>
    <row r="9836" spans="3:3">
      <c r="C9836" s="3"/>
    </row>
    <row r="9837" spans="3:3">
      <c r="C9837" s="3"/>
    </row>
    <row r="9838" spans="3:3">
      <c r="C9838" s="3"/>
    </row>
    <row r="9839" spans="3:3">
      <c r="C9839" s="3"/>
    </row>
    <row r="9840" spans="3:3">
      <c r="C9840" s="3"/>
    </row>
    <row r="9841" spans="3:3">
      <c r="C9841" s="3"/>
    </row>
    <row r="9842" spans="3:3">
      <c r="C9842" s="3"/>
    </row>
    <row r="9843" spans="3:3">
      <c r="C9843" s="3"/>
    </row>
    <row r="9844" spans="3:3">
      <c r="C9844" s="3"/>
    </row>
    <row r="9845" spans="3:3">
      <c r="C9845" s="3"/>
    </row>
    <row r="9846" spans="3:3">
      <c r="C9846" s="3"/>
    </row>
    <row r="9847" spans="3:3">
      <c r="C9847" s="3"/>
    </row>
    <row r="9848" spans="3:3">
      <c r="C9848" s="3"/>
    </row>
    <row r="9849" spans="3:3">
      <c r="C9849" s="3"/>
    </row>
    <row r="9850" spans="3:3">
      <c r="C9850" s="3"/>
    </row>
    <row r="9851" spans="3:3">
      <c r="C9851" s="3"/>
    </row>
    <row r="9852" spans="3:3">
      <c r="C9852" s="3"/>
    </row>
    <row r="9853" spans="3:3">
      <c r="C9853" s="3"/>
    </row>
    <row r="9854" spans="3:3">
      <c r="C9854" s="3"/>
    </row>
    <row r="9855" spans="3:3">
      <c r="C9855" s="3"/>
    </row>
    <row r="9856" spans="3:3">
      <c r="C9856" s="3"/>
    </row>
    <row r="9857" spans="3:3">
      <c r="C9857" s="3"/>
    </row>
    <row r="9858" spans="3:3">
      <c r="C9858" s="3"/>
    </row>
    <row r="9859" spans="3:3">
      <c r="C9859" s="3"/>
    </row>
    <row r="9860" spans="3:3">
      <c r="C9860" s="3"/>
    </row>
    <row r="9861" spans="3:3">
      <c r="C9861" s="3"/>
    </row>
    <row r="9862" spans="3:3">
      <c r="C9862" s="3"/>
    </row>
    <row r="9863" spans="3:3">
      <c r="C9863" s="3"/>
    </row>
    <row r="9864" spans="3:3">
      <c r="C9864" s="3"/>
    </row>
    <row r="9865" spans="3:3">
      <c r="C9865" s="3"/>
    </row>
    <row r="9866" spans="3:3">
      <c r="C9866" s="3"/>
    </row>
    <row r="9867" spans="3:3">
      <c r="C9867" s="3"/>
    </row>
    <row r="9868" spans="3:3">
      <c r="C9868" s="3"/>
    </row>
    <row r="9869" spans="3:3">
      <c r="C9869" s="3"/>
    </row>
    <row r="9870" spans="3:3">
      <c r="C9870" s="3"/>
    </row>
    <row r="9871" spans="3:3">
      <c r="C9871" s="3"/>
    </row>
    <row r="9872" spans="3:3">
      <c r="C9872" s="3"/>
    </row>
    <row r="9873" spans="3:3">
      <c r="C9873" s="3"/>
    </row>
    <row r="9874" spans="3:3">
      <c r="C9874" s="3"/>
    </row>
    <row r="9875" spans="3:3">
      <c r="C9875" s="3"/>
    </row>
    <row r="9876" spans="3:3">
      <c r="C9876" s="3"/>
    </row>
    <row r="9877" spans="3:3">
      <c r="C9877" s="3"/>
    </row>
    <row r="9878" spans="3:3">
      <c r="C9878" s="3"/>
    </row>
    <row r="9879" spans="3:3">
      <c r="C9879" s="3"/>
    </row>
    <row r="9880" spans="3:3">
      <c r="C9880" s="3"/>
    </row>
    <row r="9881" spans="3:3">
      <c r="C9881" s="3"/>
    </row>
    <row r="9882" spans="3:3">
      <c r="C9882" s="3"/>
    </row>
    <row r="9883" spans="3:3">
      <c r="C9883" s="3"/>
    </row>
    <row r="9884" spans="3:3">
      <c r="C9884" s="3"/>
    </row>
    <row r="9885" spans="3:3">
      <c r="C9885" s="3"/>
    </row>
    <row r="9886" spans="3:3">
      <c r="C9886" s="3"/>
    </row>
    <row r="9887" spans="3:3">
      <c r="C9887" s="3"/>
    </row>
    <row r="9888" spans="3:3">
      <c r="C9888" s="3"/>
    </row>
    <row r="9889" spans="3:3">
      <c r="C9889" s="3"/>
    </row>
    <row r="9890" spans="3:3">
      <c r="C9890" s="3"/>
    </row>
    <row r="9891" spans="3:3">
      <c r="C9891" s="3"/>
    </row>
    <row r="9892" spans="3:3">
      <c r="C9892" s="3"/>
    </row>
    <row r="9893" spans="3:3">
      <c r="C9893" s="3"/>
    </row>
    <row r="9894" spans="3:3">
      <c r="C9894" s="3"/>
    </row>
    <row r="9895" spans="3:3">
      <c r="C9895" s="3"/>
    </row>
    <row r="9896" spans="3:3">
      <c r="C9896" s="3"/>
    </row>
    <row r="9897" spans="3:3">
      <c r="C9897" s="3"/>
    </row>
    <row r="9898" spans="3:3">
      <c r="C9898" s="3"/>
    </row>
    <row r="9899" spans="3:3">
      <c r="C9899" s="3"/>
    </row>
    <row r="9900" spans="3:3">
      <c r="C9900" s="3"/>
    </row>
    <row r="9901" spans="3:3">
      <c r="C9901" s="3"/>
    </row>
    <row r="9902" spans="3:3">
      <c r="C9902" s="3"/>
    </row>
    <row r="9903" spans="3:3">
      <c r="C9903" s="3"/>
    </row>
    <row r="9904" spans="3:3">
      <c r="C9904" s="3"/>
    </row>
    <row r="9905" spans="3:3">
      <c r="C9905" s="3"/>
    </row>
    <row r="9906" spans="3:3">
      <c r="C9906" s="3"/>
    </row>
    <row r="9907" spans="3:3">
      <c r="C9907" s="3"/>
    </row>
    <row r="9908" spans="3:3">
      <c r="C9908" s="3"/>
    </row>
    <row r="9909" spans="3:3">
      <c r="C9909" s="3"/>
    </row>
    <row r="9910" spans="3:3">
      <c r="C9910" s="3"/>
    </row>
    <row r="9911" spans="3:3">
      <c r="C9911" s="3"/>
    </row>
    <row r="9912" spans="3:3">
      <c r="C9912" s="3"/>
    </row>
    <row r="9913" spans="3:3">
      <c r="C9913" s="3"/>
    </row>
    <row r="9914" spans="3:3">
      <c r="C9914" s="3"/>
    </row>
    <row r="9915" spans="3:3">
      <c r="C9915" s="3"/>
    </row>
    <row r="9916" spans="3:3">
      <c r="C9916" s="3"/>
    </row>
    <row r="9917" spans="3:3">
      <c r="C9917" s="3"/>
    </row>
    <row r="9918" spans="3:3">
      <c r="C9918" s="3"/>
    </row>
    <row r="9919" spans="3:3">
      <c r="C9919" s="3"/>
    </row>
    <row r="9920" spans="3:3">
      <c r="C9920" s="3"/>
    </row>
    <row r="9921" spans="3:3">
      <c r="C9921" s="3"/>
    </row>
    <row r="9922" spans="3:3">
      <c r="C9922" s="3"/>
    </row>
    <row r="9923" spans="3:3">
      <c r="C9923" s="3"/>
    </row>
    <row r="9924" spans="3:3">
      <c r="C9924" s="3"/>
    </row>
    <row r="9925" spans="3:3">
      <c r="C9925" s="3"/>
    </row>
    <row r="9926" spans="3:3">
      <c r="C9926" s="3"/>
    </row>
    <row r="9927" spans="3:3">
      <c r="C9927" s="3"/>
    </row>
    <row r="9928" spans="3:3">
      <c r="C9928" s="3"/>
    </row>
    <row r="9929" spans="3:3">
      <c r="C9929" s="3"/>
    </row>
    <row r="9930" spans="3:3">
      <c r="C9930" s="3"/>
    </row>
    <row r="9931" spans="3:3">
      <c r="C9931" s="3"/>
    </row>
    <row r="9932" spans="3:3">
      <c r="C9932" s="3"/>
    </row>
    <row r="9933" spans="3:3">
      <c r="C9933" s="3"/>
    </row>
    <row r="9934" spans="3:3">
      <c r="C9934" s="3"/>
    </row>
    <row r="9935" spans="3:3">
      <c r="C9935" s="3"/>
    </row>
    <row r="9936" spans="3:3">
      <c r="C9936" s="3"/>
    </row>
    <row r="9937" spans="3:3">
      <c r="C9937" s="3"/>
    </row>
    <row r="9938" spans="3:3">
      <c r="C9938" s="3"/>
    </row>
    <row r="9939" spans="3:3">
      <c r="C9939" s="3"/>
    </row>
    <row r="9940" spans="3:3">
      <c r="C9940" s="3"/>
    </row>
    <row r="9941" spans="3:3">
      <c r="C9941" s="3"/>
    </row>
    <row r="9942" spans="3:3">
      <c r="C9942" s="3"/>
    </row>
    <row r="9943" spans="3:3">
      <c r="C9943" s="3"/>
    </row>
    <row r="9944" spans="3:3">
      <c r="C9944" s="3"/>
    </row>
    <row r="9945" spans="3:3">
      <c r="C9945" s="3"/>
    </row>
    <row r="9946" spans="3:3">
      <c r="C9946" s="3"/>
    </row>
    <row r="9947" spans="3:3">
      <c r="C9947" s="3"/>
    </row>
    <row r="9948" spans="3:3">
      <c r="C9948" s="3"/>
    </row>
    <row r="9949" spans="3:3">
      <c r="C9949" s="3"/>
    </row>
    <row r="9950" spans="3:3">
      <c r="C9950" s="3"/>
    </row>
    <row r="9951" spans="3:3">
      <c r="C9951" s="3"/>
    </row>
    <row r="9952" spans="3:3">
      <c r="C9952" s="3"/>
    </row>
    <row r="9953" spans="3:3">
      <c r="C9953" s="3"/>
    </row>
    <row r="9954" spans="3:3">
      <c r="C9954" s="3"/>
    </row>
    <row r="9955" spans="3:3">
      <c r="C9955" s="3"/>
    </row>
    <row r="9956" spans="3:3">
      <c r="C9956" s="3"/>
    </row>
    <row r="9957" spans="3:3">
      <c r="C9957" s="3"/>
    </row>
    <row r="9958" spans="3:3">
      <c r="C9958" s="3"/>
    </row>
    <row r="9959" spans="3:3">
      <c r="C9959" s="3"/>
    </row>
    <row r="9960" spans="3:3">
      <c r="C9960" s="3"/>
    </row>
    <row r="9961" spans="3:3">
      <c r="C9961" s="3"/>
    </row>
    <row r="9962" spans="3:3">
      <c r="C9962" s="3"/>
    </row>
    <row r="9963" spans="3:3">
      <c r="C9963" s="3"/>
    </row>
    <row r="9964" spans="3:3">
      <c r="C9964" s="3"/>
    </row>
    <row r="9965" spans="3:3">
      <c r="C9965" s="3"/>
    </row>
    <row r="9966" spans="3:3">
      <c r="C9966" s="3"/>
    </row>
    <row r="9967" spans="3:3">
      <c r="C9967" s="3"/>
    </row>
    <row r="9968" spans="3:3">
      <c r="C9968" s="3"/>
    </row>
    <row r="9969" spans="3:3">
      <c r="C9969" s="3"/>
    </row>
    <row r="9970" spans="3:3">
      <c r="C9970" s="3"/>
    </row>
    <row r="9971" spans="3:3">
      <c r="C9971" s="3"/>
    </row>
    <row r="9972" spans="3:3">
      <c r="C9972" s="3"/>
    </row>
    <row r="9973" spans="3:3">
      <c r="C9973" s="3"/>
    </row>
    <row r="9974" spans="3:3">
      <c r="C9974" s="3"/>
    </row>
    <row r="9975" spans="3:3">
      <c r="C9975" s="3"/>
    </row>
    <row r="9976" spans="3:3">
      <c r="C9976" s="3"/>
    </row>
    <row r="9977" spans="3:3">
      <c r="C9977" s="3"/>
    </row>
    <row r="9978" spans="3:3">
      <c r="C9978" s="3"/>
    </row>
    <row r="9979" spans="3:3">
      <c r="C9979" s="3"/>
    </row>
    <row r="9980" spans="3:3">
      <c r="C9980" s="3"/>
    </row>
    <row r="9981" spans="3:3">
      <c r="C9981" s="3"/>
    </row>
    <row r="9982" spans="3:3">
      <c r="C9982" s="3"/>
    </row>
    <row r="9983" spans="3:3">
      <c r="C9983" s="3"/>
    </row>
    <row r="9984" spans="3:3">
      <c r="C9984" s="3"/>
    </row>
    <row r="9985" spans="3:3">
      <c r="C9985" s="3"/>
    </row>
    <row r="9986" spans="3:3">
      <c r="C9986" s="3"/>
    </row>
    <row r="9987" spans="3:3">
      <c r="C9987" s="3"/>
    </row>
    <row r="9988" spans="3:3">
      <c r="C9988" s="3"/>
    </row>
    <row r="9989" spans="3:3">
      <c r="C9989" s="3"/>
    </row>
    <row r="9990" spans="3:3">
      <c r="C9990" s="3"/>
    </row>
    <row r="9991" spans="3:3">
      <c r="C9991" s="3"/>
    </row>
    <row r="9992" spans="3:3">
      <c r="C9992" s="3"/>
    </row>
    <row r="9993" spans="3:3">
      <c r="C9993" s="3"/>
    </row>
    <row r="9994" spans="3:3">
      <c r="C9994" s="3"/>
    </row>
    <row r="9995" spans="3:3">
      <c r="C9995" s="3"/>
    </row>
    <row r="9996" spans="3:3">
      <c r="C9996" s="3"/>
    </row>
    <row r="9997" spans="3:3">
      <c r="C9997" s="3"/>
    </row>
    <row r="9998" spans="3:3">
      <c r="C9998" s="3"/>
    </row>
    <row r="9999" spans="3:3">
      <c r="C9999" s="3"/>
    </row>
    <row r="10000" spans="3:3">
      <c r="C10000" s="3"/>
    </row>
    <row r="10001" spans="3:3">
      <c r="C10001" s="3"/>
    </row>
    <row r="10002" spans="3:3">
      <c r="C10002" s="3"/>
    </row>
    <row r="10003" spans="3:3">
      <c r="C10003" s="3"/>
    </row>
    <row r="10004" spans="3:3">
      <c r="C10004" s="3"/>
    </row>
    <row r="10005" spans="3:3">
      <c r="C10005" s="3"/>
    </row>
    <row r="10006" spans="3:3">
      <c r="C10006" s="3"/>
    </row>
    <row r="10007" spans="3:3">
      <c r="C10007" s="3"/>
    </row>
    <row r="10008" spans="3:3">
      <c r="C10008" s="3"/>
    </row>
    <row r="10009" spans="3:3">
      <c r="C10009" s="3"/>
    </row>
    <row r="10010" spans="3:3">
      <c r="C10010" s="3"/>
    </row>
    <row r="10011" spans="3:3">
      <c r="C10011" s="3"/>
    </row>
    <row r="10012" spans="3:3">
      <c r="C10012" s="3"/>
    </row>
    <row r="10013" spans="3:3">
      <c r="C10013" s="3"/>
    </row>
    <row r="10014" spans="3:3">
      <c r="C10014" s="3"/>
    </row>
    <row r="10015" spans="3:3">
      <c r="C10015" s="3"/>
    </row>
    <row r="10016" spans="3:3">
      <c r="C10016" s="3"/>
    </row>
    <row r="10017" spans="3:3">
      <c r="C10017" s="3"/>
    </row>
    <row r="10018" spans="3:3">
      <c r="C10018" s="3"/>
    </row>
    <row r="10019" spans="3:3">
      <c r="C10019" s="3"/>
    </row>
    <row r="10020" spans="3:3">
      <c r="C10020" s="3"/>
    </row>
    <row r="10021" spans="3:3">
      <c r="C10021" s="3"/>
    </row>
    <row r="10022" spans="3:3">
      <c r="C10022" s="3"/>
    </row>
    <row r="10023" spans="3:3">
      <c r="C10023" s="3"/>
    </row>
    <row r="10024" spans="3:3">
      <c r="C10024" s="3"/>
    </row>
    <row r="10025" spans="3:3">
      <c r="C10025" s="3"/>
    </row>
    <row r="10026" spans="3:3">
      <c r="C10026" s="3"/>
    </row>
    <row r="10027" spans="3:3">
      <c r="C10027" s="3"/>
    </row>
    <row r="10028" spans="3:3">
      <c r="C10028" s="3"/>
    </row>
    <row r="10029" spans="3:3">
      <c r="C10029" s="3"/>
    </row>
    <row r="10030" spans="3:3">
      <c r="C10030" s="3"/>
    </row>
    <row r="10031" spans="3:3">
      <c r="C10031" s="3"/>
    </row>
    <row r="10032" spans="3:3">
      <c r="C10032" s="3"/>
    </row>
    <row r="10033" spans="3:3">
      <c r="C10033" s="3"/>
    </row>
    <row r="10034" spans="3:3">
      <c r="C10034" s="3"/>
    </row>
    <row r="10035" spans="3:3">
      <c r="C10035" s="3"/>
    </row>
    <row r="10036" spans="3:3">
      <c r="C10036" s="3"/>
    </row>
    <row r="10037" spans="3:3">
      <c r="C10037" s="3"/>
    </row>
    <row r="10038" spans="3:3">
      <c r="C10038" s="3"/>
    </row>
    <row r="10039" spans="3:3">
      <c r="C10039" s="3"/>
    </row>
    <row r="10040" spans="3:3">
      <c r="C10040" s="3"/>
    </row>
    <row r="10041" spans="3:3">
      <c r="C10041" s="3"/>
    </row>
    <row r="10042" spans="3:3">
      <c r="C10042" s="3"/>
    </row>
    <row r="10043" spans="3:3">
      <c r="C10043" s="3"/>
    </row>
    <row r="10044" spans="3:3">
      <c r="C10044" s="3"/>
    </row>
    <row r="10045" spans="3:3">
      <c r="C10045" s="3"/>
    </row>
    <row r="10046" spans="3:3">
      <c r="C10046" s="3"/>
    </row>
    <row r="10047" spans="3:3">
      <c r="C10047" s="3"/>
    </row>
    <row r="10048" spans="3:3">
      <c r="C10048" s="3"/>
    </row>
    <row r="10049" spans="3:3">
      <c r="C10049" s="3"/>
    </row>
    <row r="10050" spans="3:3">
      <c r="C10050" s="3"/>
    </row>
    <row r="10051" spans="3:3">
      <c r="C10051" s="3"/>
    </row>
    <row r="10052" spans="3:3">
      <c r="C10052" s="3"/>
    </row>
    <row r="10053" spans="3:3">
      <c r="C10053" s="3"/>
    </row>
    <row r="10054" spans="3:3">
      <c r="C10054" s="3"/>
    </row>
    <row r="10055" spans="3:3">
      <c r="C10055" s="3"/>
    </row>
    <row r="10056" spans="3:3">
      <c r="C10056" s="3"/>
    </row>
    <row r="10057" spans="3:3">
      <c r="C10057" s="3"/>
    </row>
    <row r="10058" spans="3:3">
      <c r="C10058" s="3"/>
    </row>
    <row r="10059" spans="3:3">
      <c r="C10059" s="3"/>
    </row>
    <row r="10060" spans="3:3">
      <c r="C10060" s="3"/>
    </row>
    <row r="10061" spans="3:3">
      <c r="C10061" s="3"/>
    </row>
    <row r="10062" spans="3:3">
      <c r="C10062" s="3"/>
    </row>
    <row r="10063" spans="3:3">
      <c r="C10063" s="3"/>
    </row>
    <row r="10064" spans="3:3">
      <c r="C10064" s="3"/>
    </row>
    <row r="10065" spans="3:3">
      <c r="C10065" s="3"/>
    </row>
    <row r="10066" spans="3:3">
      <c r="C10066" s="3"/>
    </row>
    <row r="10067" spans="3:3">
      <c r="C10067" s="3"/>
    </row>
    <row r="10068" spans="3:3">
      <c r="C10068" s="3"/>
    </row>
    <row r="10069" spans="3:3">
      <c r="C10069" s="3"/>
    </row>
    <row r="10070" spans="3:3">
      <c r="C10070" s="3"/>
    </row>
    <row r="10071" spans="3:3">
      <c r="C10071" s="3"/>
    </row>
    <row r="10072" spans="3:3">
      <c r="C10072" s="3"/>
    </row>
    <row r="10073" spans="3:3">
      <c r="C10073" s="3"/>
    </row>
    <row r="10074" spans="3:3">
      <c r="C10074" s="3"/>
    </row>
    <row r="10075" spans="3:3">
      <c r="C10075" s="3"/>
    </row>
    <row r="10076" spans="3:3">
      <c r="C10076" s="3"/>
    </row>
    <row r="10077" spans="3:3">
      <c r="C10077" s="3"/>
    </row>
    <row r="10078" spans="3:3">
      <c r="C10078" s="3"/>
    </row>
    <row r="10079" spans="3:3">
      <c r="C10079" s="3"/>
    </row>
    <row r="10080" spans="3:3">
      <c r="C10080" s="3"/>
    </row>
    <row r="10081" spans="3:3">
      <c r="C10081" s="3"/>
    </row>
    <row r="10082" spans="3:3">
      <c r="C10082" s="3"/>
    </row>
    <row r="10083" spans="3:3">
      <c r="C10083" s="3"/>
    </row>
    <row r="10084" spans="3:3">
      <c r="C10084" s="3"/>
    </row>
    <row r="10085" spans="3:3">
      <c r="C10085" s="3"/>
    </row>
    <row r="10086" spans="3:3">
      <c r="C10086" s="3"/>
    </row>
    <row r="10087" spans="3:3">
      <c r="C10087" s="3"/>
    </row>
    <row r="10088" spans="3:3">
      <c r="C10088" s="3"/>
    </row>
    <row r="10089" spans="3:3">
      <c r="C10089" s="3"/>
    </row>
    <row r="10090" spans="3:3">
      <c r="C10090" s="3"/>
    </row>
    <row r="10091" spans="3:3">
      <c r="C10091" s="3"/>
    </row>
    <row r="10092" spans="3:3">
      <c r="C10092" s="3"/>
    </row>
    <row r="10093" spans="3:3">
      <c r="C10093" s="3"/>
    </row>
    <row r="10094" spans="3:3">
      <c r="C10094" s="3"/>
    </row>
    <row r="10095" spans="3:3">
      <c r="C10095" s="3"/>
    </row>
    <row r="10096" spans="3:3">
      <c r="C10096" s="3"/>
    </row>
    <row r="10097" spans="3:3">
      <c r="C10097" s="3"/>
    </row>
    <row r="10098" spans="3:3">
      <c r="C10098" s="3"/>
    </row>
    <row r="10099" spans="3:3">
      <c r="C10099" s="3"/>
    </row>
    <row r="10100" spans="3:3">
      <c r="C10100" s="3"/>
    </row>
    <row r="10101" spans="3:3">
      <c r="C10101" s="3"/>
    </row>
    <row r="10102" spans="3:3">
      <c r="C10102" s="3"/>
    </row>
    <row r="10103" spans="3:3">
      <c r="C10103" s="3"/>
    </row>
    <row r="10104" spans="3:3">
      <c r="C10104" s="3"/>
    </row>
    <row r="10105" spans="3:3">
      <c r="C10105" s="3"/>
    </row>
    <row r="10106" spans="3:3">
      <c r="C10106" s="3"/>
    </row>
    <row r="10107" spans="3:3">
      <c r="C10107" s="3"/>
    </row>
    <row r="10108" spans="3:3">
      <c r="C10108" s="3"/>
    </row>
    <row r="10109" spans="3:3">
      <c r="C10109" s="3"/>
    </row>
    <row r="10110" spans="3:3">
      <c r="C10110" s="3"/>
    </row>
    <row r="10111" spans="3:3">
      <c r="C10111" s="3"/>
    </row>
    <row r="10112" spans="3:3">
      <c r="C10112" s="3"/>
    </row>
    <row r="10113" spans="3:3">
      <c r="C10113" s="3"/>
    </row>
    <row r="10114" spans="3:3">
      <c r="C10114" s="3"/>
    </row>
    <row r="10115" spans="3:3">
      <c r="C10115" s="3"/>
    </row>
    <row r="10116" spans="3:3">
      <c r="C10116" s="3"/>
    </row>
    <row r="10117" spans="3:3">
      <c r="C10117" s="3"/>
    </row>
    <row r="10118" spans="3:3">
      <c r="C10118" s="3"/>
    </row>
    <row r="10119" spans="3:3">
      <c r="C10119" s="3"/>
    </row>
    <row r="10120" spans="3:3">
      <c r="C10120" s="3"/>
    </row>
    <row r="10121" spans="3:3">
      <c r="C10121" s="3"/>
    </row>
    <row r="10122" spans="3:3">
      <c r="C10122" s="3"/>
    </row>
    <row r="10123" spans="3:3">
      <c r="C10123" s="3"/>
    </row>
    <row r="10124" spans="3:3">
      <c r="C10124" s="3"/>
    </row>
    <row r="10125" spans="3:3">
      <c r="C10125" s="3"/>
    </row>
    <row r="10126" spans="3:3">
      <c r="C10126" s="3"/>
    </row>
    <row r="10127" spans="3:3">
      <c r="C10127" s="3"/>
    </row>
    <row r="10128" spans="3:3">
      <c r="C10128" s="3"/>
    </row>
    <row r="10129" spans="3:3">
      <c r="C10129" s="3"/>
    </row>
    <row r="10130" spans="3:3">
      <c r="C10130" s="3"/>
    </row>
    <row r="10131" spans="3:3">
      <c r="C10131" s="3"/>
    </row>
    <row r="10132" spans="3:3">
      <c r="C10132" s="3"/>
    </row>
    <row r="10133" spans="3:3">
      <c r="C10133" s="3"/>
    </row>
    <row r="10134" spans="3:3">
      <c r="C10134" s="3"/>
    </row>
    <row r="10135" spans="3:3">
      <c r="C10135" s="3"/>
    </row>
    <row r="10136" spans="3:3">
      <c r="C10136" s="3"/>
    </row>
    <row r="10137" spans="3:3">
      <c r="C10137" s="3"/>
    </row>
    <row r="10138" spans="3:3">
      <c r="C10138" s="3"/>
    </row>
    <row r="10139" spans="3:3">
      <c r="C10139" s="3"/>
    </row>
    <row r="10140" spans="3:3">
      <c r="C10140" s="3"/>
    </row>
    <row r="10141" spans="3:3">
      <c r="C10141" s="3"/>
    </row>
    <row r="10142" spans="3:3">
      <c r="C10142" s="3"/>
    </row>
    <row r="10143" spans="3:3">
      <c r="C10143" s="3"/>
    </row>
    <row r="10144" spans="3:3">
      <c r="C10144" s="3"/>
    </row>
    <row r="10145" spans="3:3">
      <c r="C10145" s="3"/>
    </row>
    <row r="10146" spans="3:3">
      <c r="C10146" s="3"/>
    </row>
    <row r="10147" spans="3:3">
      <c r="C10147" s="3"/>
    </row>
    <row r="10148" spans="3:3">
      <c r="C10148" s="3"/>
    </row>
    <row r="10149" spans="3:3">
      <c r="C10149" s="3"/>
    </row>
    <row r="10150" spans="3:3">
      <c r="C10150" s="3"/>
    </row>
    <row r="10151" spans="3:3">
      <c r="C10151" s="3"/>
    </row>
    <row r="10152" spans="3:3">
      <c r="C10152" s="3"/>
    </row>
    <row r="10153" spans="3:3">
      <c r="C10153" s="3"/>
    </row>
    <row r="10154" spans="3:3">
      <c r="C10154" s="3"/>
    </row>
    <row r="10155" spans="3:3">
      <c r="C10155" s="3"/>
    </row>
    <row r="10156" spans="3:3">
      <c r="C10156" s="3"/>
    </row>
    <row r="10157" spans="3:3">
      <c r="C10157" s="3"/>
    </row>
    <row r="10158" spans="3:3">
      <c r="C10158" s="3"/>
    </row>
    <row r="10159" spans="3:3">
      <c r="C10159" s="3"/>
    </row>
    <row r="10160" spans="3:3">
      <c r="C10160" s="3"/>
    </row>
    <row r="10161" spans="3:3">
      <c r="C10161" s="3"/>
    </row>
    <row r="10162" spans="3:3">
      <c r="C10162" s="3"/>
    </row>
    <row r="10163" spans="3:3">
      <c r="C10163" s="3"/>
    </row>
    <row r="10164" spans="3:3">
      <c r="C10164" s="3"/>
    </row>
    <row r="10165" spans="3:3">
      <c r="C10165" s="3"/>
    </row>
    <row r="10166" spans="3:3">
      <c r="C10166" s="3"/>
    </row>
    <row r="10167" spans="3:3">
      <c r="C10167" s="3"/>
    </row>
    <row r="10168" spans="3:3">
      <c r="C10168" s="3"/>
    </row>
    <row r="10169" spans="3:3">
      <c r="C10169" s="3"/>
    </row>
    <row r="10170" spans="3:3">
      <c r="C10170" s="3"/>
    </row>
    <row r="10171" spans="3:3">
      <c r="C10171" s="3"/>
    </row>
    <row r="10172" spans="3:3">
      <c r="C10172" s="3"/>
    </row>
    <row r="10173" spans="3:3">
      <c r="C10173" s="3"/>
    </row>
    <row r="10174" spans="3:3">
      <c r="C10174" s="3"/>
    </row>
    <row r="10175" spans="3:3">
      <c r="C10175" s="3"/>
    </row>
    <row r="10176" spans="3:3">
      <c r="C10176" s="3"/>
    </row>
    <row r="10177" spans="3:3">
      <c r="C10177" s="3"/>
    </row>
    <row r="10178" spans="3:3">
      <c r="C10178" s="3"/>
    </row>
    <row r="10179" spans="3:3">
      <c r="C10179" s="3"/>
    </row>
    <row r="10180" spans="3:3">
      <c r="C10180" s="3"/>
    </row>
    <row r="10181" spans="3:3">
      <c r="C10181" s="3"/>
    </row>
    <row r="10182" spans="3:3">
      <c r="C10182" s="3"/>
    </row>
    <row r="10183" spans="3:3">
      <c r="C10183" s="3"/>
    </row>
    <row r="10184" spans="3:3">
      <c r="C10184" s="3"/>
    </row>
    <row r="10185" spans="3:3">
      <c r="C10185" s="3"/>
    </row>
    <row r="10186" spans="3:3">
      <c r="C10186" s="3"/>
    </row>
    <row r="10187" spans="3:3">
      <c r="C10187" s="3"/>
    </row>
    <row r="10188" spans="3:3">
      <c r="C10188" s="3"/>
    </row>
    <row r="10189" spans="3:3">
      <c r="C10189" s="3"/>
    </row>
    <row r="10190" spans="3:3">
      <c r="C10190" s="3"/>
    </row>
    <row r="10191" spans="3:3">
      <c r="C10191" s="3"/>
    </row>
    <row r="10192" spans="3:3">
      <c r="C10192" s="3"/>
    </row>
    <row r="10193" spans="3:3">
      <c r="C10193" s="3"/>
    </row>
    <row r="10194" spans="3:3">
      <c r="C10194" s="3"/>
    </row>
    <row r="10195" spans="3:3">
      <c r="C10195" s="3"/>
    </row>
    <row r="10196" spans="3:3">
      <c r="C10196" s="3"/>
    </row>
    <row r="10197" spans="3:3">
      <c r="C10197" s="3"/>
    </row>
    <row r="10198" spans="3:3">
      <c r="C10198" s="3"/>
    </row>
    <row r="10199" spans="3:3">
      <c r="C10199" s="3"/>
    </row>
    <row r="10200" spans="3:3">
      <c r="C10200" s="3"/>
    </row>
    <row r="10201" spans="3:3">
      <c r="C10201" s="3"/>
    </row>
    <row r="10202" spans="3:3">
      <c r="C10202" s="3"/>
    </row>
    <row r="10203" spans="3:3">
      <c r="C10203" s="3"/>
    </row>
    <row r="10204" spans="3:3">
      <c r="C10204" s="3"/>
    </row>
    <row r="10205" spans="3:3">
      <c r="C10205" s="3"/>
    </row>
    <row r="10206" spans="3:3">
      <c r="C10206" s="3"/>
    </row>
    <row r="10207" spans="3:3">
      <c r="C10207" s="3"/>
    </row>
    <row r="10208" spans="3:3">
      <c r="C10208" s="3"/>
    </row>
    <row r="10209" spans="3:3">
      <c r="C10209" s="3"/>
    </row>
    <row r="10210" spans="3:3">
      <c r="C10210" s="3"/>
    </row>
    <row r="10211" spans="3:3">
      <c r="C10211" s="3"/>
    </row>
    <row r="10212" spans="3:3">
      <c r="C10212" s="3"/>
    </row>
    <row r="10213" spans="3:3">
      <c r="C10213" s="3"/>
    </row>
    <row r="10214" spans="3:3">
      <c r="C10214" s="3"/>
    </row>
    <row r="10215" spans="3:3">
      <c r="C10215" s="3"/>
    </row>
    <row r="10216" spans="3:3">
      <c r="C10216" s="3"/>
    </row>
    <row r="10217" spans="3:3">
      <c r="C10217" s="3"/>
    </row>
    <row r="10218" spans="3:3">
      <c r="C10218" s="3"/>
    </row>
    <row r="10219" spans="3:3">
      <c r="C10219" s="3"/>
    </row>
    <row r="10220" spans="3:3">
      <c r="C10220" s="3"/>
    </row>
    <row r="10221" spans="3:3">
      <c r="C10221" s="3"/>
    </row>
    <row r="10222" spans="3:3">
      <c r="C10222" s="3"/>
    </row>
    <row r="10223" spans="3:3">
      <c r="C10223" s="3"/>
    </row>
    <row r="10224" spans="3:3">
      <c r="C10224" s="3"/>
    </row>
    <row r="10225" spans="3:3">
      <c r="C10225" s="3"/>
    </row>
    <row r="10226" spans="3:3">
      <c r="C10226" s="3"/>
    </row>
    <row r="10227" spans="3:3">
      <c r="C10227" s="3"/>
    </row>
    <row r="10228" spans="3:3">
      <c r="C10228" s="3"/>
    </row>
    <row r="10229" spans="3:3">
      <c r="C10229" s="3"/>
    </row>
    <row r="10230" spans="3:3">
      <c r="C10230" s="3"/>
    </row>
    <row r="10231" spans="3:3">
      <c r="C10231" s="3"/>
    </row>
    <row r="10232" spans="3:3">
      <c r="C10232" s="3"/>
    </row>
    <row r="10233" spans="3:3">
      <c r="C10233" s="3"/>
    </row>
    <row r="10234" spans="3:3">
      <c r="C10234" s="3"/>
    </row>
    <row r="10235" spans="3:3">
      <c r="C10235" s="3"/>
    </row>
    <row r="10236" spans="3:3">
      <c r="C10236" s="3"/>
    </row>
    <row r="10237" spans="3:3">
      <c r="C10237" s="3"/>
    </row>
    <row r="10238" spans="3:3">
      <c r="C10238" s="3"/>
    </row>
    <row r="10239" spans="3:3">
      <c r="C10239" s="3"/>
    </row>
    <row r="10240" spans="3:3">
      <c r="C10240" s="3"/>
    </row>
    <row r="10241" spans="3:3">
      <c r="C10241" s="3"/>
    </row>
    <row r="10242" spans="3:3">
      <c r="C10242" s="3"/>
    </row>
    <row r="10243" spans="3:3">
      <c r="C10243" s="3"/>
    </row>
    <row r="10244" spans="3:3">
      <c r="C10244" s="3"/>
    </row>
    <row r="10245" spans="3:3">
      <c r="C10245" s="3"/>
    </row>
    <row r="10246" spans="3:3">
      <c r="C10246" s="3"/>
    </row>
    <row r="10247" spans="3:3">
      <c r="C10247" s="3"/>
    </row>
    <row r="10248" spans="3:3">
      <c r="C10248" s="3"/>
    </row>
    <row r="10249" spans="3:3">
      <c r="C10249" s="3"/>
    </row>
    <row r="10250" spans="3:3">
      <c r="C10250" s="3"/>
    </row>
    <row r="10251" spans="3:3">
      <c r="C10251" s="3"/>
    </row>
    <row r="10252" spans="3:3">
      <c r="C10252" s="3"/>
    </row>
    <row r="10253" spans="3:3">
      <c r="C10253" s="3"/>
    </row>
    <row r="10254" spans="3:3">
      <c r="C10254" s="3"/>
    </row>
    <row r="10255" spans="3:3">
      <c r="C10255" s="3"/>
    </row>
    <row r="10256" spans="3:3">
      <c r="C10256" s="3"/>
    </row>
    <row r="10257" spans="3:3">
      <c r="C10257" s="3"/>
    </row>
    <row r="10258" spans="3:3">
      <c r="C10258" s="3"/>
    </row>
    <row r="10259" spans="3:3">
      <c r="C10259" s="3"/>
    </row>
    <row r="10260" spans="3:3">
      <c r="C10260" s="3"/>
    </row>
    <row r="10261" spans="3:3">
      <c r="C10261" s="3"/>
    </row>
    <row r="10262" spans="3:3">
      <c r="C10262" s="3"/>
    </row>
    <row r="10263" spans="3:3">
      <c r="C10263" s="3"/>
    </row>
    <row r="10264" spans="3:3">
      <c r="C10264" s="3"/>
    </row>
    <row r="10265" spans="3:3">
      <c r="C10265" s="3"/>
    </row>
    <row r="10266" spans="3:3">
      <c r="C10266" s="3"/>
    </row>
    <row r="10267" spans="3:3">
      <c r="C10267" s="3"/>
    </row>
    <row r="10268" spans="3:3">
      <c r="C10268" s="3"/>
    </row>
    <row r="10269" spans="3:3">
      <c r="C10269" s="3"/>
    </row>
    <row r="10270" spans="3:3">
      <c r="C10270" s="3"/>
    </row>
    <row r="10271" spans="3:3">
      <c r="C10271" s="3"/>
    </row>
    <row r="10272" spans="3:3">
      <c r="C10272" s="3"/>
    </row>
    <row r="10273" spans="3:3">
      <c r="C10273" s="3"/>
    </row>
    <row r="10274" spans="3:3">
      <c r="C10274" s="3"/>
    </row>
    <row r="10275" spans="3:3">
      <c r="C10275" s="3"/>
    </row>
    <row r="10276" spans="3:3">
      <c r="C10276" s="3"/>
    </row>
    <row r="10277" spans="3:3">
      <c r="C10277" s="3"/>
    </row>
    <row r="10278" spans="3:3">
      <c r="C10278" s="3"/>
    </row>
    <row r="10279" spans="3:3">
      <c r="C10279" s="3"/>
    </row>
    <row r="10280" spans="3:3">
      <c r="C10280" s="3"/>
    </row>
    <row r="10281" spans="3:3">
      <c r="C10281" s="3"/>
    </row>
    <row r="10282" spans="3:3">
      <c r="C10282" s="3"/>
    </row>
    <row r="10283" spans="3:3">
      <c r="C10283" s="3"/>
    </row>
    <row r="10284" spans="3:3">
      <c r="C10284" s="3"/>
    </row>
    <row r="10285" spans="3:3">
      <c r="C10285" s="3"/>
    </row>
    <row r="10286" spans="3:3">
      <c r="C10286" s="3"/>
    </row>
    <row r="10287" spans="3:3">
      <c r="C10287" s="3"/>
    </row>
    <row r="10288" spans="3:3">
      <c r="C10288" s="3"/>
    </row>
    <row r="10289" spans="3:3">
      <c r="C10289" s="3"/>
    </row>
    <row r="10290" spans="3:3">
      <c r="C10290" s="3"/>
    </row>
    <row r="10291" spans="3:3">
      <c r="C10291" s="3"/>
    </row>
    <row r="10292" spans="3:3">
      <c r="C10292" s="3"/>
    </row>
    <row r="10293" spans="3:3">
      <c r="C10293" s="3"/>
    </row>
    <row r="10294" spans="3:3">
      <c r="C10294" s="3"/>
    </row>
    <row r="10295" spans="3:3">
      <c r="C10295" s="3"/>
    </row>
    <row r="10296" spans="3:3">
      <c r="C10296" s="3"/>
    </row>
    <row r="10297" spans="3:3">
      <c r="C10297" s="3"/>
    </row>
    <row r="10298" spans="3:3">
      <c r="C10298" s="3"/>
    </row>
    <row r="10299" spans="3:3">
      <c r="C10299" s="3"/>
    </row>
    <row r="10300" spans="3:3">
      <c r="C10300" s="3"/>
    </row>
    <row r="10301" spans="3:3">
      <c r="C10301" s="3"/>
    </row>
    <row r="10302" spans="3:3">
      <c r="C10302" s="3"/>
    </row>
    <row r="10303" spans="3:3">
      <c r="C10303" s="3"/>
    </row>
    <row r="10304" spans="3:3">
      <c r="C10304" s="3"/>
    </row>
    <row r="10305" spans="3:3">
      <c r="C10305" s="3"/>
    </row>
    <row r="10306" spans="3:3">
      <c r="C10306" s="3"/>
    </row>
    <row r="10307" spans="3:3">
      <c r="C10307" s="3"/>
    </row>
    <row r="10308" spans="3:3">
      <c r="C10308" s="3"/>
    </row>
    <row r="10309" spans="3:3">
      <c r="C10309" s="3"/>
    </row>
    <row r="10310" spans="3:3">
      <c r="C10310" s="3"/>
    </row>
    <row r="10311" spans="3:3">
      <c r="C10311" s="3"/>
    </row>
    <row r="10312" spans="3:3">
      <c r="C10312" s="3"/>
    </row>
    <row r="10313" spans="3:3">
      <c r="C10313" s="3"/>
    </row>
    <row r="10314" spans="3:3">
      <c r="C10314" s="3"/>
    </row>
    <row r="10315" spans="3:3">
      <c r="C10315" s="3"/>
    </row>
    <row r="10316" spans="3:3">
      <c r="C10316" s="3"/>
    </row>
    <row r="10317" spans="3:3">
      <c r="C10317" s="3"/>
    </row>
    <row r="10318" spans="3:3">
      <c r="C10318" s="3"/>
    </row>
    <row r="10319" spans="3:3">
      <c r="C10319" s="3"/>
    </row>
    <row r="10320" spans="3:3">
      <c r="C10320" s="3"/>
    </row>
    <row r="10321" spans="3:3">
      <c r="C10321" s="3"/>
    </row>
    <row r="10322" spans="3:3">
      <c r="C10322" s="3"/>
    </row>
    <row r="10323" spans="3:3">
      <c r="C10323" s="3"/>
    </row>
    <row r="10324" spans="3:3">
      <c r="C10324" s="3"/>
    </row>
    <row r="10325" spans="3:3">
      <c r="C10325" s="3"/>
    </row>
    <row r="10326" spans="3:3">
      <c r="C10326" s="3"/>
    </row>
    <row r="10327" spans="3:3">
      <c r="C10327" s="3"/>
    </row>
    <row r="10328" spans="3:3">
      <c r="C10328" s="3"/>
    </row>
    <row r="10329" spans="3:3">
      <c r="C10329" s="3"/>
    </row>
    <row r="10330" spans="3:3">
      <c r="C10330" s="3"/>
    </row>
    <row r="10331" spans="3:3">
      <c r="C10331" s="3"/>
    </row>
    <row r="10332" spans="3:3">
      <c r="C10332" s="3"/>
    </row>
    <row r="10333" spans="3:3">
      <c r="C10333" s="3"/>
    </row>
    <row r="10334" spans="3:3">
      <c r="C10334" s="3"/>
    </row>
    <row r="10335" spans="3:3">
      <c r="C10335" s="3"/>
    </row>
    <row r="10336" spans="3:3">
      <c r="C10336" s="3"/>
    </row>
    <row r="10337" spans="3:3">
      <c r="C10337" s="3"/>
    </row>
    <row r="10338" spans="3:3">
      <c r="C10338" s="3"/>
    </row>
    <row r="10339" spans="3:3">
      <c r="C10339" s="3"/>
    </row>
    <row r="10340" spans="3:3">
      <c r="C10340" s="3"/>
    </row>
    <row r="10341" spans="3:3">
      <c r="C10341" s="3"/>
    </row>
    <row r="10342" spans="3:3">
      <c r="C10342" s="3"/>
    </row>
    <row r="10343" spans="3:3">
      <c r="C10343" s="3"/>
    </row>
    <row r="10344" spans="3:3">
      <c r="C10344" s="3"/>
    </row>
    <row r="10345" spans="3:3">
      <c r="C10345" s="3"/>
    </row>
    <row r="10346" spans="3:3">
      <c r="C10346" s="3"/>
    </row>
    <row r="10347" spans="3:3">
      <c r="C10347" s="3"/>
    </row>
    <row r="10348" spans="3:3">
      <c r="C10348" s="3"/>
    </row>
    <row r="10349" spans="3:3">
      <c r="C10349" s="3"/>
    </row>
    <row r="10350" spans="3:3">
      <c r="C10350" s="3"/>
    </row>
    <row r="10351" spans="3:3">
      <c r="C10351" s="3"/>
    </row>
    <row r="10352" spans="3:3">
      <c r="C10352" s="3"/>
    </row>
    <row r="10353" spans="3:3">
      <c r="C10353" s="3"/>
    </row>
    <row r="10354" spans="3:3">
      <c r="C10354" s="3"/>
    </row>
    <row r="10355" spans="3:3">
      <c r="C10355" s="3"/>
    </row>
    <row r="10356" spans="3:3">
      <c r="C10356" s="3"/>
    </row>
    <row r="10357" spans="3:3">
      <c r="C10357" s="3"/>
    </row>
    <row r="10358" spans="3:3">
      <c r="C10358" s="3"/>
    </row>
    <row r="10359" spans="3:3">
      <c r="C10359" s="3"/>
    </row>
    <row r="10360" spans="3:3">
      <c r="C10360" s="3"/>
    </row>
    <row r="10361" spans="3:3">
      <c r="C10361" s="3"/>
    </row>
    <row r="10362" spans="3:3">
      <c r="C10362" s="3"/>
    </row>
    <row r="10363" spans="3:3">
      <c r="C10363" s="3"/>
    </row>
    <row r="10364" spans="3:3">
      <c r="C10364" s="3"/>
    </row>
    <row r="10365" spans="3:3">
      <c r="C10365" s="3"/>
    </row>
    <row r="10366" spans="3:3">
      <c r="C10366" s="3"/>
    </row>
    <row r="10367" spans="3:3">
      <c r="C10367" s="3"/>
    </row>
    <row r="10368" spans="3:3">
      <c r="C10368" s="3"/>
    </row>
    <row r="10369" spans="3:3">
      <c r="C10369" s="3"/>
    </row>
    <row r="10370" spans="3:3">
      <c r="C10370" s="3"/>
    </row>
    <row r="10371" spans="3:3">
      <c r="C10371" s="3"/>
    </row>
    <row r="10372" spans="3:3">
      <c r="C10372" s="3"/>
    </row>
    <row r="10373" spans="3:3">
      <c r="C10373" s="3"/>
    </row>
    <row r="10374" spans="3:3">
      <c r="C10374" s="3"/>
    </row>
    <row r="10375" spans="3:3">
      <c r="C10375" s="3"/>
    </row>
    <row r="10376" spans="3:3">
      <c r="C10376" s="3"/>
    </row>
    <row r="10377" spans="3:3">
      <c r="C10377" s="3"/>
    </row>
    <row r="10378" spans="3:3">
      <c r="C10378" s="3"/>
    </row>
    <row r="10379" spans="3:3">
      <c r="C10379" s="3"/>
    </row>
    <row r="10380" spans="3:3">
      <c r="C10380" s="3"/>
    </row>
    <row r="10381" spans="3:3">
      <c r="C10381" s="3"/>
    </row>
    <row r="10382" spans="3:3">
      <c r="C10382" s="3"/>
    </row>
    <row r="10383" spans="3:3">
      <c r="C10383" s="3"/>
    </row>
    <row r="10384" spans="3:3">
      <c r="C10384" s="3"/>
    </row>
    <row r="10385" spans="3:3">
      <c r="C10385" s="3"/>
    </row>
    <row r="10386" spans="3:3">
      <c r="C10386" s="3"/>
    </row>
    <row r="10387" spans="3:3">
      <c r="C10387" s="3"/>
    </row>
    <row r="10388" spans="3:3">
      <c r="C10388" s="3"/>
    </row>
    <row r="10389" spans="3:3">
      <c r="C10389" s="3"/>
    </row>
    <row r="10390" spans="3:3">
      <c r="C10390" s="3"/>
    </row>
    <row r="10391" spans="3:3">
      <c r="C10391" s="3"/>
    </row>
    <row r="10392" spans="3:3">
      <c r="C10392" s="3"/>
    </row>
    <row r="10393" spans="3:3">
      <c r="C10393" s="3"/>
    </row>
    <row r="10394" spans="3:3">
      <c r="C10394" s="3"/>
    </row>
    <row r="10395" spans="3:3">
      <c r="C10395" s="3"/>
    </row>
    <row r="10396" spans="3:3">
      <c r="C10396" s="3"/>
    </row>
    <row r="10397" spans="3:3">
      <c r="C10397" s="3"/>
    </row>
    <row r="10398" spans="3:3">
      <c r="C10398" s="3"/>
    </row>
    <row r="10399" spans="3:3">
      <c r="C10399" s="3"/>
    </row>
    <row r="10400" spans="3:3">
      <c r="C10400" s="3"/>
    </row>
    <row r="10401" spans="3:3">
      <c r="C10401" s="3"/>
    </row>
    <row r="10402" spans="3:3">
      <c r="C10402" s="3"/>
    </row>
    <row r="10403" spans="3:3">
      <c r="C10403" s="3"/>
    </row>
    <row r="10404" spans="3:3">
      <c r="C10404" s="3"/>
    </row>
    <row r="10405" spans="3:3">
      <c r="C10405" s="3"/>
    </row>
    <row r="10406" spans="3:3">
      <c r="C10406" s="3"/>
    </row>
    <row r="10407" spans="3:3">
      <c r="C10407" s="3"/>
    </row>
    <row r="10408" spans="3:3">
      <c r="C10408" s="3"/>
    </row>
    <row r="10409" spans="3:3">
      <c r="C10409" s="3"/>
    </row>
    <row r="10410" spans="3:3">
      <c r="C10410" s="3"/>
    </row>
    <row r="10411" spans="3:3">
      <c r="C10411" s="3"/>
    </row>
    <row r="10412" spans="3:3">
      <c r="C10412" s="3"/>
    </row>
    <row r="10413" spans="3:3">
      <c r="C10413" s="3"/>
    </row>
    <row r="10414" spans="3:3">
      <c r="C10414" s="3"/>
    </row>
    <row r="10415" spans="3:3">
      <c r="C10415" s="3"/>
    </row>
    <row r="10416" spans="3:3">
      <c r="C10416" s="3"/>
    </row>
    <row r="10417" spans="3:3">
      <c r="C10417" s="3"/>
    </row>
    <row r="10418" spans="3:3">
      <c r="C10418" s="3"/>
    </row>
    <row r="10419" spans="3:3">
      <c r="C10419" s="3"/>
    </row>
    <row r="10420" spans="3:3">
      <c r="C10420" s="3"/>
    </row>
    <row r="10421" spans="3:3">
      <c r="C10421" s="3"/>
    </row>
    <row r="10422" spans="3:3">
      <c r="C10422" s="3"/>
    </row>
    <row r="10423" spans="3:3">
      <c r="C10423" s="3"/>
    </row>
    <row r="10424" spans="3:3">
      <c r="C10424" s="3"/>
    </row>
    <row r="10425" spans="3:3">
      <c r="C10425" s="3"/>
    </row>
    <row r="10426" spans="3:3">
      <c r="C10426" s="3"/>
    </row>
    <row r="10427" spans="3:3">
      <c r="C10427" s="3"/>
    </row>
    <row r="10428" spans="3:3">
      <c r="C10428" s="3"/>
    </row>
    <row r="10429" spans="3:3">
      <c r="C10429" s="3"/>
    </row>
    <row r="10430" spans="3:3">
      <c r="C10430" s="3"/>
    </row>
    <row r="10431" spans="3:3">
      <c r="C10431" s="3"/>
    </row>
    <row r="10432" spans="3:3">
      <c r="C10432" s="3"/>
    </row>
    <row r="10433" spans="3:3">
      <c r="C10433" s="3"/>
    </row>
    <row r="10434" spans="3:3">
      <c r="C10434" s="3"/>
    </row>
    <row r="10435" spans="3:3">
      <c r="C10435" s="3"/>
    </row>
    <row r="10436" spans="3:3">
      <c r="C10436" s="3"/>
    </row>
    <row r="10437" spans="3:3">
      <c r="C10437" s="3"/>
    </row>
    <row r="10438" spans="3:3">
      <c r="C10438" s="3"/>
    </row>
    <row r="10439" spans="3:3">
      <c r="C10439" s="3"/>
    </row>
    <row r="10440" spans="3:3">
      <c r="C10440" s="3"/>
    </row>
    <row r="10441" spans="3:3">
      <c r="C10441" s="3"/>
    </row>
    <row r="10442" spans="3:3">
      <c r="C10442" s="3"/>
    </row>
    <row r="10443" spans="3:3">
      <c r="C10443" s="3"/>
    </row>
    <row r="10444" spans="3:3">
      <c r="C10444" s="3"/>
    </row>
    <row r="10445" spans="3:3">
      <c r="C10445" s="3"/>
    </row>
    <row r="10446" spans="3:3">
      <c r="C10446" s="3"/>
    </row>
    <row r="10447" spans="3:3">
      <c r="C10447" s="3"/>
    </row>
    <row r="10448" spans="3:3">
      <c r="C10448" s="3"/>
    </row>
    <row r="10449" spans="3:3">
      <c r="C10449" s="3"/>
    </row>
    <row r="10450" spans="3:3">
      <c r="C10450" s="3"/>
    </row>
    <row r="10451" spans="3:3">
      <c r="C10451" s="3"/>
    </row>
    <row r="10452" spans="3:3">
      <c r="C10452" s="3"/>
    </row>
    <row r="10453" spans="3:3">
      <c r="C10453" s="3"/>
    </row>
    <row r="10454" spans="3:3">
      <c r="C10454" s="3"/>
    </row>
    <row r="10455" spans="3:3">
      <c r="C10455" s="3"/>
    </row>
    <row r="10456" spans="3:3">
      <c r="C10456" s="3"/>
    </row>
    <row r="10457" spans="3:3">
      <c r="C10457" s="3"/>
    </row>
    <row r="10458" spans="3:3">
      <c r="C10458" s="3"/>
    </row>
    <row r="10459" spans="3:3">
      <c r="C10459" s="3"/>
    </row>
    <row r="10460" spans="3:3">
      <c r="C10460" s="3"/>
    </row>
    <row r="10461" spans="3:3">
      <c r="C10461" s="3"/>
    </row>
    <row r="10462" spans="3:3">
      <c r="C10462" s="3"/>
    </row>
    <row r="10463" spans="3:3">
      <c r="C10463" s="3"/>
    </row>
    <row r="10464" spans="3:3">
      <c r="C10464" s="3"/>
    </row>
    <row r="10465" spans="3:3">
      <c r="C10465" s="3"/>
    </row>
    <row r="10466" spans="3:3">
      <c r="C10466" s="3"/>
    </row>
    <row r="10467" spans="3:3">
      <c r="C10467" s="3"/>
    </row>
    <row r="10468" spans="3:3">
      <c r="C10468" s="3"/>
    </row>
    <row r="10469" spans="3:3">
      <c r="C10469" s="3"/>
    </row>
    <row r="10470" spans="3:3">
      <c r="C10470" s="3"/>
    </row>
    <row r="10471" spans="3:3">
      <c r="C10471" s="3"/>
    </row>
    <row r="10472" spans="3:3">
      <c r="C10472" s="3"/>
    </row>
    <row r="10473" spans="3:3">
      <c r="C10473" s="3"/>
    </row>
    <row r="10474" spans="3:3">
      <c r="C10474" s="3"/>
    </row>
    <row r="10475" spans="3:3">
      <c r="C10475" s="3"/>
    </row>
    <row r="10476" spans="3:3">
      <c r="C10476" s="3"/>
    </row>
    <row r="10477" spans="3:3">
      <c r="C10477" s="3"/>
    </row>
    <row r="10478" spans="3:3">
      <c r="C10478" s="3"/>
    </row>
    <row r="10479" spans="3:3">
      <c r="C10479" s="3"/>
    </row>
    <row r="10480" spans="3:3">
      <c r="C10480" s="3"/>
    </row>
    <row r="10481" spans="3:3">
      <c r="C10481" s="3"/>
    </row>
    <row r="10482" spans="3:3">
      <c r="C10482" s="3"/>
    </row>
    <row r="10483" spans="3:3">
      <c r="C10483" s="3"/>
    </row>
    <row r="10484" spans="3:3">
      <c r="C10484" s="3"/>
    </row>
    <row r="10485" spans="3:3">
      <c r="C10485" s="3"/>
    </row>
    <row r="10486" spans="3:3">
      <c r="C10486" s="3"/>
    </row>
    <row r="10487" spans="3:3">
      <c r="C10487" s="3"/>
    </row>
    <row r="10488" spans="3:3">
      <c r="C10488" s="3"/>
    </row>
    <row r="10489" spans="3:3">
      <c r="C10489" s="3"/>
    </row>
    <row r="10490" spans="3:3">
      <c r="C10490" s="3"/>
    </row>
    <row r="10491" spans="3:3">
      <c r="C10491" s="3"/>
    </row>
    <row r="10492" spans="3:3">
      <c r="C10492" s="3"/>
    </row>
    <row r="10493" spans="3:3">
      <c r="C10493" s="3"/>
    </row>
    <row r="10494" spans="3:3">
      <c r="C10494" s="3"/>
    </row>
    <row r="10495" spans="3:3">
      <c r="C10495" s="3"/>
    </row>
    <row r="10496" spans="3:3">
      <c r="C10496" s="3"/>
    </row>
    <row r="10497" spans="3:3">
      <c r="C10497" s="3"/>
    </row>
    <row r="10498" spans="3:3">
      <c r="C10498" s="3"/>
    </row>
    <row r="10499" spans="3:3">
      <c r="C10499" s="3"/>
    </row>
    <row r="10500" spans="3:3">
      <c r="C10500" s="3"/>
    </row>
    <row r="10501" spans="3:3">
      <c r="C10501" s="3"/>
    </row>
    <row r="10502" spans="3:3">
      <c r="C10502" s="3"/>
    </row>
    <row r="10503" spans="3:3">
      <c r="C10503" s="3"/>
    </row>
    <row r="10504" spans="3:3">
      <c r="C10504" s="3"/>
    </row>
    <row r="10505" spans="3:3">
      <c r="C10505" s="3"/>
    </row>
    <row r="10506" spans="3:3">
      <c r="C10506" s="3"/>
    </row>
    <row r="10507" spans="3:3">
      <c r="C10507" s="3"/>
    </row>
    <row r="10508" spans="3:3">
      <c r="C10508" s="3"/>
    </row>
    <row r="10509" spans="3:3">
      <c r="C10509" s="3"/>
    </row>
    <row r="10510" spans="3:3">
      <c r="C10510" s="3"/>
    </row>
    <row r="10511" spans="3:3">
      <c r="C10511" s="3"/>
    </row>
    <row r="10512" spans="3:3">
      <c r="C10512" s="3"/>
    </row>
    <row r="10513" spans="3:3">
      <c r="C10513" s="3"/>
    </row>
    <row r="10514" spans="3:3">
      <c r="C10514" s="3"/>
    </row>
    <row r="10515" spans="3:3">
      <c r="C10515" s="3"/>
    </row>
    <row r="10516" spans="3:3">
      <c r="C10516" s="3"/>
    </row>
    <row r="10517" spans="3:3">
      <c r="C10517" s="3"/>
    </row>
    <row r="10518" spans="3:3">
      <c r="C10518" s="3"/>
    </row>
    <row r="10519" spans="3:3">
      <c r="C10519" s="3"/>
    </row>
    <row r="10520" spans="3:3">
      <c r="C10520" s="3"/>
    </row>
    <row r="10521" spans="3:3">
      <c r="C10521" s="3"/>
    </row>
    <row r="10522" spans="3:3">
      <c r="C10522" s="3"/>
    </row>
    <row r="10523" spans="3:3">
      <c r="C10523" s="3"/>
    </row>
    <row r="10524" spans="3:3">
      <c r="C10524" s="3"/>
    </row>
    <row r="10525" spans="3:3">
      <c r="C10525" s="3"/>
    </row>
    <row r="10526" spans="3:3">
      <c r="C10526" s="3"/>
    </row>
    <row r="10527" spans="3:3">
      <c r="C10527" s="3"/>
    </row>
    <row r="10528" spans="3:3">
      <c r="C10528" s="3"/>
    </row>
    <row r="10529" spans="3:3">
      <c r="C10529" s="3"/>
    </row>
    <row r="10530" spans="3:3">
      <c r="C10530" s="3"/>
    </row>
    <row r="10531" spans="3:3">
      <c r="C10531" s="3"/>
    </row>
    <row r="10532" spans="3:3">
      <c r="C10532" s="3"/>
    </row>
    <row r="10533" spans="3:3">
      <c r="C10533" s="3"/>
    </row>
    <row r="10534" spans="3:3">
      <c r="C10534" s="3"/>
    </row>
    <row r="10535" spans="3:3">
      <c r="C10535" s="3"/>
    </row>
    <row r="10536" spans="3:3">
      <c r="C10536" s="3"/>
    </row>
    <row r="10537" spans="3:3">
      <c r="C10537" s="3"/>
    </row>
    <row r="10538" spans="3:3">
      <c r="C10538" s="3"/>
    </row>
    <row r="10539" spans="3:3">
      <c r="C10539" s="3"/>
    </row>
    <row r="10540" spans="3:3">
      <c r="C10540" s="3"/>
    </row>
    <row r="10541" spans="3:3">
      <c r="C10541" s="3"/>
    </row>
    <row r="10542" spans="3:3">
      <c r="C10542" s="3"/>
    </row>
    <row r="10543" spans="3:3">
      <c r="C10543" s="3"/>
    </row>
    <row r="10544" spans="3:3">
      <c r="C10544" s="3"/>
    </row>
    <row r="10545" spans="3:3">
      <c r="C10545" s="3"/>
    </row>
    <row r="10546" spans="3:3">
      <c r="C10546" s="3"/>
    </row>
    <row r="10547" spans="3:3">
      <c r="C10547" s="3"/>
    </row>
    <row r="10548" spans="3:3">
      <c r="C10548" s="3"/>
    </row>
    <row r="10549" spans="3:3">
      <c r="C10549" s="3"/>
    </row>
    <row r="10550" spans="3:3">
      <c r="C10550" s="3"/>
    </row>
    <row r="10551" spans="3:3">
      <c r="C10551" s="3"/>
    </row>
    <row r="10552" spans="3:3">
      <c r="C10552" s="3"/>
    </row>
    <row r="10553" spans="3:3">
      <c r="C10553" s="3"/>
    </row>
    <row r="10554" spans="3:3">
      <c r="C10554" s="3"/>
    </row>
    <row r="10555" spans="3:3">
      <c r="C10555" s="3"/>
    </row>
    <row r="10556" spans="3:3">
      <c r="C10556" s="3"/>
    </row>
    <row r="10557" spans="3:3">
      <c r="C10557" s="3"/>
    </row>
    <row r="10558" spans="3:3">
      <c r="C10558" s="3"/>
    </row>
    <row r="10559" spans="3:3">
      <c r="C10559" s="3"/>
    </row>
    <row r="10560" spans="3:3">
      <c r="C10560" s="3"/>
    </row>
    <row r="10561" spans="3:3">
      <c r="C10561" s="3"/>
    </row>
    <row r="10562" spans="3:3">
      <c r="C10562" s="3"/>
    </row>
    <row r="10563" spans="3:3">
      <c r="C10563" s="3"/>
    </row>
    <row r="10564" spans="3:3">
      <c r="C10564" s="3"/>
    </row>
    <row r="10565" spans="3:3">
      <c r="C10565" s="3"/>
    </row>
    <row r="10566" spans="3:3">
      <c r="C10566" s="3"/>
    </row>
    <row r="10567" spans="3:3">
      <c r="C10567" s="3"/>
    </row>
    <row r="10568" spans="3:3">
      <c r="C10568" s="3"/>
    </row>
    <row r="10569" spans="3:3">
      <c r="C10569" s="3"/>
    </row>
    <row r="10570" spans="3:3">
      <c r="C10570" s="3"/>
    </row>
    <row r="10571" spans="3:3">
      <c r="C10571" s="3"/>
    </row>
    <row r="10572" spans="3:3">
      <c r="C10572" s="3"/>
    </row>
    <row r="10573" spans="3:3">
      <c r="C10573" s="3"/>
    </row>
    <row r="10574" spans="3:3">
      <c r="C10574" s="3"/>
    </row>
    <row r="10575" spans="3:3">
      <c r="C10575" s="3"/>
    </row>
    <row r="10576" spans="3:3">
      <c r="C10576" s="3"/>
    </row>
    <row r="10577" spans="3:3">
      <c r="C10577" s="3"/>
    </row>
    <row r="10578" spans="3:3">
      <c r="C10578" s="3"/>
    </row>
    <row r="10579" spans="3:3">
      <c r="C10579" s="3"/>
    </row>
    <row r="10580" spans="3:3">
      <c r="C10580" s="3"/>
    </row>
    <row r="10581" spans="3:3">
      <c r="C10581" s="3"/>
    </row>
    <row r="10582" spans="3:3">
      <c r="C10582" s="3"/>
    </row>
    <row r="10583" spans="3:3">
      <c r="C10583" s="3"/>
    </row>
    <row r="10584" spans="3:3">
      <c r="C10584" s="3"/>
    </row>
    <row r="10585" spans="3:3">
      <c r="C10585" s="3"/>
    </row>
    <row r="10586" spans="3:3">
      <c r="C10586" s="3"/>
    </row>
    <row r="10587" spans="3:3">
      <c r="C10587" s="3"/>
    </row>
    <row r="10588" spans="3:3">
      <c r="C10588" s="3"/>
    </row>
    <row r="10589" spans="3:3">
      <c r="C10589" s="3"/>
    </row>
    <row r="10590" spans="3:3">
      <c r="C10590" s="3"/>
    </row>
    <row r="10591" spans="3:3">
      <c r="C10591" s="3"/>
    </row>
    <row r="10592" spans="3:3">
      <c r="C10592" s="3"/>
    </row>
    <row r="10593" spans="3:3">
      <c r="C10593" s="3"/>
    </row>
    <row r="10594" spans="3:3">
      <c r="C10594" s="3"/>
    </row>
    <row r="10595" spans="3:3">
      <c r="C10595" s="3"/>
    </row>
    <row r="10596" spans="3:3">
      <c r="C10596" s="3"/>
    </row>
    <row r="10597" spans="3:3">
      <c r="C10597" s="3"/>
    </row>
    <row r="10598" spans="3:3">
      <c r="C10598" s="3"/>
    </row>
    <row r="10599" spans="3:3">
      <c r="C10599" s="3"/>
    </row>
    <row r="10600" spans="3:3">
      <c r="C10600" s="3"/>
    </row>
    <row r="10601" spans="3:3">
      <c r="C10601" s="3"/>
    </row>
    <row r="10602" spans="3:3">
      <c r="C10602" s="3"/>
    </row>
    <row r="10603" spans="3:3">
      <c r="C10603" s="3"/>
    </row>
    <row r="10604" spans="3:3">
      <c r="C10604" s="3"/>
    </row>
    <row r="10605" spans="3:3">
      <c r="C10605" s="3"/>
    </row>
    <row r="10606" spans="3:3">
      <c r="C10606" s="3"/>
    </row>
    <row r="10607" spans="3:3">
      <c r="C10607" s="3"/>
    </row>
    <row r="10608" spans="3:3">
      <c r="C10608" s="3"/>
    </row>
    <row r="10609" spans="3:3">
      <c r="C10609" s="3"/>
    </row>
    <row r="10610" spans="3:3">
      <c r="C10610" s="3"/>
    </row>
    <row r="10611" spans="3:3">
      <c r="C10611" s="3"/>
    </row>
    <row r="10612" spans="3:3">
      <c r="C10612" s="3"/>
    </row>
    <row r="10613" spans="3:3">
      <c r="C10613" s="3"/>
    </row>
    <row r="10614" spans="3:3">
      <c r="C10614" s="3"/>
    </row>
    <row r="10615" spans="3:3">
      <c r="C10615" s="3"/>
    </row>
    <row r="10616" spans="3:3">
      <c r="C10616" s="3"/>
    </row>
    <row r="10617" spans="3:3">
      <c r="C10617" s="3"/>
    </row>
    <row r="10618" spans="3:3">
      <c r="C10618" s="3"/>
    </row>
    <row r="10619" spans="3:3">
      <c r="C10619" s="3"/>
    </row>
    <row r="10620" spans="3:3">
      <c r="C10620" s="3"/>
    </row>
    <row r="10621" spans="3:3">
      <c r="C10621" s="3"/>
    </row>
    <row r="10622" spans="3:3">
      <c r="C10622" s="3"/>
    </row>
    <row r="10623" spans="3:3">
      <c r="C10623" s="3"/>
    </row>
    <row r="10624" spans="3:3">
      <c r="C10624" s="3"/>
    </row>
    <row r="10625" spans="3:3">
      <c r="C10625" s="3"/>
    </row>
    <row r="10626" spans="3:3">
      <c r="C10626" s="3"/>
    </row>
    <row r="10627" spans="3:3">
      <c r="C10627" s="3"/>
    </row>
    <row r="10628" spans="3:3">
      <c r="C10628" s="3"/>
    </row>
    <row r="10629" spans="3:3">
      <c r="C10629" s="3"/>
    </row>
    <row r="10630" spans="3:3">
      <c r="C10630" s="3"/>
    </row>
    <row r="10631" spans="3:3">
      <c r="C10631" s="3"/>
    </row>
    <row r="10632" spans="3:3">
      <c r="C10632" s="3"/>
    </row>
    <row r="10633" spans="3:3">
      <c r="C10633" s="3"/>
    </row>
    <row r="10634" spans="3:3">
      <c r="C10634" s="3"/>
    </row>
    <row r="10635" spans="3:3">
      <c r="C10635" s="3"/>
    </row>
    <row r="10636" spans="3:3">
      <c r="C10636" s="3"/>
    </row>
    <row r="10637" spans="3:3">
      <c r="C10637" s="3"/>
    </row>
    <row r="10638" spans="3:3">
      <c r="C10638" s="3"/>
    </row>
    <row r="10639" spans="3:3">
      <c r="C10639" s="3"/>
    </row>
    <row r="10640" spans="3:3">
      <c r="C10640" s="3"/>
    </row>
    <row r="10641" spans="3:3">
      <c r="C10641" s="3"/>
    </row>
    <row r="10642" spans="3:3">
      <c r="C10642" s="3"/>
    </row>
    <row r="10643" spans="3:3">
      <c r="C10643" s="3"/>
    </row>
    <row r="10644" spans="3:3">
      <c r="C10644" s="3"/>
    </row>
    <row r="10645" spans="3:3">
      <c r="C10645" s="3"/>
    </row>
    <row r="10646" spans="3:3">
      <c r="C10646" s="3"/>
    </row>
    <row r="10647" spans="3:3">
      <c r="C10647" s="3"/>
    </row>
    <row r="10648" spans="3:3">
      <c r="C10648" s="3"/>
    </row>
    <row r="10649" spans="3:3">
      <c r="C10649" s="3"/>
    </row>
    <row r="10650" spans="3:3">
      <c r="C10650" s="3"/>
    </row>
    <row r="10651" spans="3:3">
      <c r="C10651" s="3"/>
    </row>
    <row r="10652" spans="3:3">
      <c r="C10652" s="3"/>
    </row>
    <row r="10653" spans="3:3">
      <c r="C10653" s="3"/>
    </row>
    <row r="10654" spans="3:3">
      <c r="C10654" s="3"/>
    </row>
    <row r="10655" spans="3:3">
      <c r="C10655" s="3"/>
    </row>
    <row r="10656" spans="3:3">
      <c r="C10656" s="3"/>
    </row>
    <row r="10657" spans="3:3">
      <c r="C10657" s="3"/>
    </row>
    <row r="10658" spans="3:3">
      <c r="C10658" s="3"/>
    </row>
    <row r="10659" spans="3:3">
      <c r="C10659" s="3"/>
    </row>
    <row r="10660" spans="3:3">
      <c r="C10660" s="3"/>
    </row>
    <row r="10661" spans="3:3">
      <c r="C10661" s="3"/>
    </row>
    <row r="10662" spans="3:3">
      <c r="C10662" s="3"/>
    </row>
    <row r="10663" spans="3:3">
      <c r="C10663" s="3"/>
    </row>
    <row r="10664" spans="3:3">
      <c r="C10664" s="3"/>
    </row>
    <row r="10665" spans="3:3">
      <c r="C10665" s="3"/>
    </row>
    <row r="10666" spans="3:3">
      <c r="C10666" s="3"/>
    </row>
    <row r="10667" spans="3:3">
      <c r="C10667" s="3"/>
    </row>
    <row r="10668" spans="3:3">
      <c r="C10668" s="3"/>
    </row>
    <row r="10669" spans="3:3">
      <c r="C10669" s="3"/>
    </row>
    <row r="10670" spans="3:3">
      <c r="C10670" s="3"/>
    </row>
    <row r="10671" spans="3:3">
      <c r="C10671" s="3"/>
    </row>
    <row r="10672" spans="3:3">
      <c r="C10672" s="3"/>
    </row>
    <row r="10673" spans="3:3">
      <c r="C10673" s="3"/>
    </row>
    <row r="10674" spans="3:3">
      <c r="C10674" s="3"/>
    </row>
    <row r="10675" spans="3:3">
      <c r="C10675" s="3"/>
    </row>
    <row r="10676" spans="3:3">
      <c r="C10676" s="3"/>
    </row>
    <row r="10677" spans="3:3">
      <c r="C10677" s="3"/>
    </row>
    <row r="10678" spans="3:3">
      <c r="C10678" s="3"/>
    </row>
    <row r="10679" spans="3:3">
      <c r="C10679" s="3"/>
    </row>
    <row r="10680" spans="3:3">
      <c r="C10680" s="3"/>
    </row>
    <row r="10681" spans="3:3">
      <c r="C10681" s="3"/>
    </row>
    <row r="10682" spans="3:3">
      <c r="C10682" s="3"/>
    </row>
    <row r="10683" spans="3:3">
      <c r="C10683" s="3"/>
    </row>
    <row r="10684" spans="3:3">
      <c r="C10684" s="3"/>
    </row>
    <row r="10685" spans="3:3">
      <c r="C10685" s="3"/>
    </row>
    <row r="10686" spans="3:3">
      <c r="C10686" s="3"/>
    </row>
    <row r="10687" spans="3:3">
      <c r="C10687" s="3"/>
    </row>
    <row r="10688" spans="3:3">
      <c r="C10688" s="3"/>
    </row>
    <row r="10689" spans="3:3">
      <c r="C10689" s="3"/>
    </row>
    <row r="10690" spans="3:3">
      <c r="C10690" s="3"/>
    </row>
    <row r="10691" spans="3:3">
      <c r="C10691" s="3"/>
    </row>
    <row r="10692" spans="3:3">
      <c r="C10692" s="3"/>
    </row>
    <row r="10693" spans="3:3">
      <c r="C10693" s="3"/>
    </row>
    <row r="10694" spans="3:3">
      <c r="C10694" s="3"/>
    </row>
    <row r="10695" spans="3:3">
      <c r="C10695" s="3"/>
    </row>
    <row r="10696" spans="3:3">
      <c r="C10696" s="3"/>
    </row>
    <row r="10697" spans="3:3">
      <c r="C10697" s="3"/>
    </row>
    <row r="10698" spans="3:3">
      <c r="C10698" s="3"/>
    </row>
    <row r="10699" spans="3:3">
      <c r="C10699" s="3"/>
    </row>
    <row r="10700" spans="3:3">
      <c r="C10700" s="3"/>
    </row>
    <row r="10701" spans="3:3">
      <c r="C10701" s="3"/>
    </row>
    <row r="10702" spans="3:3">
      <c r="C10702" s="3"/>
    </row>
    <row r="10703" spans="3:3">
      <c r="C10703" s="3"/>
    </row>
    <row r="10704" spans="3:3">
      <c r="C10704" s="3"/>
    </row>
    <row r="10705" spans="3:3">
      <c r="C10705" s="3"/>
    </row>
    <row r="10706" spans="3:3">
      <c r="C10706" s="3"/>
    </row>
    <row r="10707" spans="3:3">
      <c r="C10707" s="3"/>
    </row>
    <row r="10708" spans="3:3">
      <c r="C10708" s="3"/>
    </row>
    <row r="10709" spans="3:3">
      <c r="C10709" s="3"/>
    </row>
    <row r="10710" spans="3:3">
      <c r="C10710" s="3"/>
    </row>
    <row r="10711" spans="3:3">
      <c r="C10711" s="3"/>
    </row>
    <row r="10712" spans="3:3">
      <c r="C10712" s="3"/>
    </row>
    <row r="10713" spans="3:3">
      <c r="C10713" s="3"/>
    </row>
    <row r="10714" spans="3:3">
      <c r="C10714" s="3"/>
    </row>
    <row r="10715" spans="3:3">
      <c r="C10715" s="3"/>
    </row>
    <row r="10716" spans="3:3">
      <c r="C10716" s="3"/>
    </row>
    <row r="10717" spans="3:3">
      <c r="C10717" s="3"/>
    </row>
    <row r="10718" spans="3:3">
      <c r="C10718" s="3"/>
    </row>
    <row r="10719" spans="3:3">
      <c r="C10719" s="3"/>
    </row>
    <row r="10720" spans="3:3">
      <c r="C10720" s="3"/>
    </row>
    <row r="10721" spans="3:3">
      <c r="C10721" s="3"/>
    </row>
    <row r="10722" spans="3:3">
      <c r="C10722" s="3"/>
    </row>
    <row r="10723" spans="3:3">
      <c r="C10723" s="3"/>
    </row>
    <row r="10724" spans="3:3">
      <c r="C10724" s="3"/>
    </row>
    <row r="10725" spans="3:3">
      <c r="C10725" s="3"/>
    </row>
    <row r="10726" spans="3:3">
      <c r="C10726" s="3"/>
    </row>
    <row r="10727" spans="3:3">
      <c r="C10727" s="3"/>
    </row>
    <row r="10728" spans="3:3">
      <c r="C10728" s="3"/>
    </row>
    <row r="10729" spans="3:3">
      <c r="C10729" s="3"/>
    </row>
    <row r="10730" spans="3:3">
      <c r="C10730" s="3"/>
    </row>
    <row r="10731" spans="3:3">
      <c r="C10731" s="3"/>
    </row>
    <row r="10732" spans="3:3">
      <c r="C10732" s="3"/>
    </row>
    <row r="10733" spans="3:3">
      <c r="C10733" s="3"/>
    </row>
    <row r="10734" spans="3:3">
      <c r="C10734" s="3"/>
    </row>
    <row r="10735" spans="3:3">
      <c r="C10735" s="3"/>
    </row>
    <row r="10736" spans="3:3">
      <c r="C10736" s="3"/>
    </row>
    <row r="10737" spans="3:3">
      <c r="C10737" s="3"/>
    </row>
    <row r="10738" spans="3:3">
      <c r="C10738" s="3"/>
    </row>
    <row r="10739" spans="3:3">
      <c r="C10739" s="3"/>
    </row>
    <row r="10740" spans="3:3">
      <c r="C10740" s="3"/>
    </row>
    <row r="10741" spans="3:3">
      <c r="C10741" s="3"/>
    </row>
    <row r="10742" spans="3:3">
      <c r="C10742" s="3"/>
    </row>
    <row r="10743" spans="3:3">
      <c r="C10743" s="3"/>
    </row>
    <row r="10744" spans="3:3">
      <c r="C10744" s="3"/>
    </row>
    <row r="10745" spans="3:3">
      <c r="C10745" s="3"/>
    </row>
    <row r="10746" spans="3:3">
      <c r="C10746" s="3"/>
    </row>
    <row r="10747" spans="3:3">
      <c r="C10747" s="3"/>
    </row>
    <row r="10748" spans="3:3">
      <c r="C10748" s="3"/>
    </row>
    <row r="10749" spans="3:3">
      <c r="C10749" s="3"/>
    </row>
    <row r="10750" spans="3:3">
      <c r="C10750" s="3"/>
    </row>
    <row r="10751" spans="3:3">
      <c r="C10751" s="3"/>
    </row>
    <row r="10752" spans="3:3">
      <c r="C10752" s="3"/>
    </row>
    <row r="10753" spans="3:3">
      <c r="C10753" s="3"/>
    </row>
    <row r="10754" spans="3:3">
      <c r="C10754" s="3"/>
    </row>
    <row r="10755" spans="3:3">
      <c r="C10755" s="3"/>
    </row>
    <row r="10756" spans="3:3">
      <c r="C10756" s="3"/>
    </row>
    <row r="10757" spans="3:3">
      <c r="C10757" s="3"/>
    </row>
    <row r="10758" spans="3:3">
      <c r="C10758" s="3"/>
    </row>
    <row r="10759" spans="3:3">
      <c r="C10759" s="3"/>
    </row>
    <row r="10760" spans="3:3">
      <c r="C10760" s="3"/>
    </row>
    <row r="10761" spans="3:3">
      <c r="C10761" s="3"/>
    </row>
    <row r="10762" spans="3:3">
      <c r="C10762" s="3"/>
    </row>
    <row r="10763" spans="3:3">
      <c r="C10763" s="3"/>
    </row>
    <row r="10764" spans="3:3">
      <c r="C10764" s="3"/>
    </row>
    <row r="10765" spans="3:3">
      <c r="C10765" s="3"/>
    </row>
    <row r="10766" spans="3:3">
      <c r="C10766" s="3"/>
    </row>
    <row r="10767" spans="3:3">
      <c r="C10767" s="3"/>
    </row>
    <row r="10768" spans="3:3">
      <c r="C10768" s="3"/>
    </row>
    <row r="10769" spans="3:3">
      <c r="C10769" s="3"/>
    </row>
    <row r="10770" spans="3:3">
      <c r="C10770" s="3"/>
    </row>
    <row r="10771" spans="3:3">
      <c r="C10771" s="3"/>
    </row>
    <row r="10772" spans="3:3">
      <c r="C10772" s="3"/>
    </row>
    <row r="10773" spans="3:3">
      <c r="C10773" s="3"/>
    </row>
    <row r="10774" spans="3:3">
      <c r="C10774" s="3"/>
    </row>
    <row r="10775" spans="3:3">
      <c r="C10775" s="3"/>
    </row>
    <row r="10776" spans="3:3">
      <c r="C10776" s="3"/>
    </row>
    <row r="10777" spans="3:3">
      <c r="C10777" s="3"/>
    </row>
    <row r="10778" spans="3:3">
      <c r="C10778" s="3"/>
    </row>
    <row r="10779" spans="3:3">
      <c r="C10779" s="3"/>
    </row>
    <row r="10780" spans="3:3">
      <c r="C10780" s="3"/>
    </row>
    <row r="10781" spans="3:3">
      <c r="C10781" s="3"/>
    </row>
    <row r="10782" spans="3:3">
      <c r="C10782" s="3"/>
    </row>
    <row r="10783" spans="3:3">
      <c r="C10783" s="3"/>
    </row>
    <row r="10784" spans="3:3">
      <c r="C10784" s="3"/>
    </row>
    <row r="10785" spans="3:3">
      <c r="C10785" s="3"/>
    </row>
    <row r="10786" spans="3:3">
      <c r="C10786" s="3"/>
    </row>
    <row r="10787" spans="3:3">
      <c r="C10787" s="3"/>
    </row>
    <row r="10788" spans="3:3">
      <c r="C10788" s="3"/>
    </row>
    <row r="10789" spans="3:3">
      <c r="C10789" s="3"/>
    </row>
    <row r="10790" spans="3:3">
      <c r="C10790" s="3"/>
    </row>
    <row r="10791" spans="3:3">
      <c r="C10791" s="3"/>
    </row>
    <row r="10792" spans="3:3">
      <c r="C10792" s="3"/>
    </row>
    <row r="10793" spans="3:3">
      <c r="C10793" s="3"/>
    </row>
    <row r="10794" spans="3:3">
      <c r="C10794" s="3"/>
    </row>
    <row r="10795" spans="3:3">
      <c r="C10795" s="3"/>
    </row>
    <row r="10796" spans="3:3">
      <c r="C10796" s="3"/>
    </row>
    <row r="10797" spans="3:3">
      <c r="C10797" s="3"/>
    </row>
    <row r="10798" spans="3:3">
      <c r="C10798" s="3"/>
    </row>
    <row r="10799" spans="3:3">
      <c r="C10799" s="3"/>
    </row>
    <row r="10800" spans="3:3">
      <c r="C10800" s="3"/>
    </row>
    <row r="10801" spans="3:3">
      <c r="C10801" s="3"/>
    </row>
    <row r="10802" spans="3:3">
      <c r="C10802" s="3"/>
    </row>
    <row r="10803" spans="3:3">
      <c r="C10803" s="3"/>
    </row>
    <row r="10804" spans="3:3">
      <c r="C10804" s="3"/>
    </row>
    <row r="10805" spans="3:3">
      <c r="C10805" s="3"/>
    </row>
    <row r="10806" spans="3:3">
      <c r="C10806" s="3"/>
    </row>
    <row r="10807" spans="3:3">
      <c r="C10807" s="3"/>
    </row>
    <row r="10808" spans="3:3">
      <c r="C10808" s="3"/>
    </row>
    <row r="10809" spans="3:3">
      <c r="C10809" s="3"/>
    </row>
    <row r="10810" spans="3:3">
      <c r="C10810" s="3"/>
    </row>
    <row r="10811" spans="3:3">
      <c r="C10811" s="3"/>
    </row>
    <row r="10812" spans="3:3">
      <c r="C10812" s="3"/>
    </row>
    <row r="10813" spans="3:3">
      <c r="C10813" s="3"/>
    </row>
    <row r="10814" spans="3:3">
      <c r="C10814" s="3"/>
    </row>
    <row r="10815" spans="3:3">
      <c r="C10815" s="3"/>
    </row>
    <row r="10816" spans="3:3">
      <c r="C10816" s="3"/>
    </row>
    <row r="10817" spans="3:3">
      <c r="C10817" s="3"/>
    </row>
    <row r="10818" spans="3:3">
      <c r="C10818" s="3"/>
    </row>
    <row r="10819" spans="3:3">
      <c r="C10819" s="3"/>
    </row>
    <row r="10820" spans="3:3">
      <c r="C10820" s="3"/>
    </row>
    <row r="10821" spans="3:3">
      <c r="C10821" s="3"/>
    </row>
    <row r="10822" spans="3:3">
      <c r="C10822" s="3"/>
    </row>
    <row r="10823" spans="3:3">
      <c r="C10823" s="3"/>
    </row>
    <row r="10824" spans="3:3">
      <c r="C10824" s="3"/>
    </row>
    <row r="10825" spans="3:3">
      <c r="C10825" s="3"/>
    </row>
    <row r="10826" spans="3:3">
      <c r="C10826" s="3"/>
    </row>
    <row r="10827" spans="3:3">
      <c r="C10827" s="3"/>
    </row>
    <row r="10828" spans="3:3">
      <c r="C10828" s="3"/>
    </row>
    <row r="10829" spans="3:3">
      <c r="C10829" s="3"/>
    </row>
    <row r="10830" spans="3:3">
      <c r="C10830" s="3"/>
    </row>
    <row r="10831" spans="3:3">
      <c r="C10831" s="3"/>
    </row>
    <row r="10832" spans="3:3">
      <c r="C10832" s="3"/>
    </row>
    <row r="10833" spans="3:3">
      <c r="C10833" s="3"/>
    </row>
    <row r="10834" spans="3:3">
      <c r="C10834" s="3"/>
    </row>
    <row r="10835" spans="3:3">
      <c r="C10835" s="3"/>
    </row>
    <row r="10836" spans="3:3">
      <c r="C10836" s="3"/>
    </row>
    <row r="10837" spans="3:3">
      <c r="C10837" s="3"/>
    </row>
    <row r="10838" spans="3:3">
      <c r="C10838" s="3"/>
    </row>
    <row r="10839" spans="3:3">
      <c r="C10839" s="3"/>
    </row>
    <row r="10840" spans="3:3">
      <c r="C10840" s="3"/>
    </row>
    <row r="10841" spans="3:3">
      <c r="C10841" s="3"/>
    </row>
    <row r="10842" spans="3:3">
      <c r="C10842" s="3"/>
    </row>
    <row r="10843" spans="3:3">
      <c r="C10843" s="3"/>
    </row>
    <row r="10844" spans="3:3">
      <c r="C10844" s="3"/>
    </row>
    <row r="10845" spans="3:3">
      <c r="C10845" s="3"/>
    </row>
    <row r="10846" spans="3:3">
      <c r="C10846" s="3"/>
    </row>
    <row r="10847" spans="3:3">
      <c r="C10847" s="3"/>
    </row>
    <row r="10848" spans="3:3">
      <c r="C10848" s="3"/>
    </row>
    <row r="10849" spans="3:3">
      <c r="C10849" s="3"/>
    </row>
    <row r="10850" spans="3:3">
      <c r="C10850" s="3"/>
    </row>
    <row r="10851" spans="3:3">
      <c r="C10851" s="3"/>
    </row>
    <row r="10852" spans="3:3">
      <c r="C10852" s="3"/>
    </row>
    <row r="10853" spans="3:3">
      <c r="C10853" s="3"/>
    </row>
    <row r="10854" spans="3:3">
      <c r="C10854" s="3"/>
    </row>
    <row r="10855" spans="3:3">
      <c r="C10855" s="3"/>
    </row>
    <row r="10856" spans="3:3">
      <c r="C10856" s="3"/>
    </row>
    <row r="10857" spans="3:3">
      <c r="C10857" s="3"/>
    </row>
    <row r="10858" spans="3:3">
      <c r="C10858" s="3"/>
    </row>
    <row r="10859" spans="3:3">
      <c r="C10859" s="3"/>
    </row>
    <row r="10860" spans="3:3">
      <c r="C10860" s="3"/>
    </row>
    <row r="10861" spans="3:3">
      <c r="C10861" s="3"/>
    </row>
    <row r="10862" spans="3:3">
      <c r="C10862" s="3"/>
    </row>
    <row r="10863" spans="3:3">
      <c r="C10863" s="3"/>
    </row>
    <row r="10864" spans="3:3">
      <c r="C10864" s="3"/>
    </row>
    <row r="10865" spans="3:3">
      <c r="C10865" s="3"/>
    </row>
    <row r="10866" spans="3:3">
      <c r="C10866" s="3"/>
    </row>
    <row r="10867" spans="3:3">
      <c r="C10867" s="3"/>
    </row>
    <row r="10868" spans="3:3">
      <c r="C10868" s="3"/>
    </row>
    <row r="10869" spans="3:3">
      <c r="C10869" s="3"/>
    </row>
    <row r="10870" spans="3:3">
      <c r="C10870" s="3"/>
    </row>
    <row r="10871" spans="3:3">
      <c r="C10871" s="3"/>
    </row>
    <row r="10872" spans="3:3">
      <c r="C10872" s="3"/>
    </row>
    <row r="10873" spans="3:3">
      <c r="C10873" s="3"/>
    </row>
    <row r="10874" spans="3:3">
      <c r="C10874" s="3"/>
    </row>
    <row r="10875" spans="3:3">
      <c r="C10875" s="3"/>
    </row>
    <row r="10876" spans="3:3">
      <c r="C10876" s="3"/>
    </row>
    <row r="10877" spans="3:3">
      <c r="C10877" s="3"/>
    </row>
    <row r="10878" spans="3:3">
      <c r="C10878" s="3"/>
    </row>
    <row r="10879" spans="3:3">
      <c r="C10879" s="3"/>
    </row>
    <row r="10880" spans="3:3">
      <c r="C10880" s="3"/>
    </row>
    <row r="10881" spans="3:3">
      <c r="C10881" s="3"/>
    </row>
    <row r="10882" spans="3:3">
      <c r="C10882" s="3"/>
    </row>
    <row r="10883" spans="3:3">
      <c r="C10883" s="3"/>
    </row>
    <row r="10884" spans="3:3">
      <c r="C10884" s="3"/>
    </row>
    <row r="10885" spans="3:3">
      <c r="C10885" s="3"/>
    </row>
    <row r="10886" spans="3:3">
      <c r="C10886" s="3"/>
    </row>
    <row r="10887" spans="3:3">
      <c r="C10887" s="3"/>
    </row>
    <row r="10888" spans="3:3">
      <c r="C10888" s="3"/>
    </row>
    <row r="10889" spans="3:3">
      <c r="C10889" s="3"/>
    </row>
    <row r="10890" spans="3:3">
      <c r="C10890" s="3"/>
    </row>
    <row r="10891" spans="3:3">
      <c r="C10891" s="3"/>
    </row>
    <row r="10892" spans="3:3">
      <c r="C10892" s="3"/>
    </row>
    <row r="10893" spans="3:3">
      <c r="C10893" s="3"/>
    </row>
    <row r="10894" spans="3:3">
      <c r="C10894" s="3"/>
    </row>
    <row r="10895" spans="3:3">
      <c r="C10895" s="3"/>
    </row>
    <row r="10896" spans="3:3">
      <c r="C10896" s="3"/>
    </row>
    <row r="10897" spans="3:3">
      <c r="C10897" s="3"/>
    </row>
    <row r="10898" spans="3:3">
      <c r="C10898" s="3"/>
    </row>
    <row r="10899" spans="3:3">
      <c r="C10899" s="3"/>
    </row>
    <row r="10900" spans="3:3">
      <c r="C10900" s="3"/>
    </row>
    <row r="10901" spans="3:3">
      <c r="C10901" s="3"/>
    </row>
    <row r="10902" spans="3:3">
      <c r="C10902" s="3"/>
    </row>
    <row r="10903" spans="3:3">
      <c r="C10903" s="3"/>
    </row>
    <row r="10904" spans="3:3">
      <c r="C10904" s="3"/>
    </row>
    <row r="10905" spans="3:3">
      <c r="C10905" s="3"/>
    </row>
    <row r="10906" spans="3:3">
      <c r="C10906" s="3"/>
    </row>
    <row r="10907" spans="3:3">
      <c r="C10907" s="3"/>
    </row>
    <row r="10908" spans="3:3">
      <c r="C10908" s="3"/>
    </row>
    <row r="10909" spans="3:3">
      <c r="C10909" s="3"/>
    </row>
    <row r="10910" spans="3:3">
      <c r="C10910" s="3"/>
    </row>
    <row r="10911" spans="3:3">
      <c r="C10911" s="3"/>
    </row>
    <row r="10912" spans="3:3">
      <c r="C10912" s="3"/>
    </row>
    <row r="10913" spans="3:3">
      <c r="C10913" s="3"/>
    </row>
    <row r="10914" spans="3:3">
      <c r="C10914" s="3"/>
    </row>
    <row r="10915" spans="3:3">
      <c r="C10915" s="3"/>
    </row>
    <row r="10916" spans="3:3">
      <c r="C10916" s="3"/>
    </row>
    <row r="10917" spans="3:3">
      <c r="C10917" s="3"/>
    </row>
    <row r="10918" spans="3:3">
      <c r="C10918" s="3"/>
    </row>
    <row r="10919" spans="3:3">
      <c r="C10919" s="3"/>
    </row>
    <row r="10920" spans="3:3">
      <c r="C10920" s="3"/>
    </row>
    <row r="10921" spans="3:3">
      <c r="C10921" s="3"/>
    </row>
    <row r="10922" spans="3:3">
      <c r="C10922" s="3"/>
    </row>
    <row r="10923" spans="3:3">
      <c r="C10923" s="3"/>
    </row>
    <row r="10924" spans="3:3">
      <c r="C10924" s="3"/>
    </row>
    <row r="10925" spans="3:3">
      <c r="C10925" s="3"/>
    </row>
    <row r="10926" spans="3:3">
      <c r="C10926" s="3"/>
    </row>
    <row r="10927" spans="3:3">
      <c r="C10927" s="3"/>
    </row>
    <row r="10928" spans="3:3">
      <c r="C10928" s="3"/>
    </row>
    <row r="10929" spans="3:3">
      <c r="C10929" s="3"/>
    </row>
    <row r="10930" spans="3:3">
      <c r="C10930" s="3"/>
    </row>
    <row r="10931" spans="3:3">
      <c r="C10931" s="3"/>
    </row>
    <row r="10932" spans="3:3">
      <c r="C10932" s="3"/>
    </row>
    <row r="10933" spans="3:3">
      <c r="C10933" s="3"/>
    </row>
    <row r="10934" spans="3:3">
      <c r="C10934" s="3"/>
    </row>
    <row r="10935" spans="3:3">
      <c r="C10935" s="3"/>
    </row>
    <row r="10936" spans="3:3">
      <c r="C10936" s="3"/>
    </row>
    <row r="10937" spans="3:3">
      <c r="C10937" s="3"/>
    </row>
    <row r="10938" spans="3:3">
      <c r="C10938" s="3"/>
    </row>
    <row r="10939" spans="3:3">
      <c r="C10939" s="3"/>
    </row>
    <row r="10940" spans="3:3">
      <c r="C10940" s="3"/>
    </row>
    <row r="10941" spans="3:3">
      <c r="C10941" s="3"/>
    </row>
    <row r="10942" spans="3:3">
      <c r="C10942" s="3"/>
    </row>
    <row r="10943" spans="3:3">
      <c r="C10943" s="3"/>
    </row>
    <row r="10944" spans="3:3">
      <c r="C10944" s="3"/>
    </row>
    <row r="10945" spans="3:3">
      <c r="C10945" s="3"/>
    </row>
    <row r="10946" spans="3:3">
      <c r="C10946" s="3"/>
    </row>
    <row r="10947" spans="3:3">
      <c r="C10947" s="3"/>
    </row>
    <row r="10948" spans="3:3">
      <c r="C10948" s="3"/>
    </row>
    <row r="10949" spans="3:3">
      <c r="C10949" s="3"/>
    </row>
    <row r="10950" spans="3:3">
      <c r="C10950" s="3"/>
    </row>
    <row r="10951" spans="3:3">
      <c r="C10951" s="3"/>
    </row>
    <row r="10952" spans="3:3">
      <c r="C10952" s="3"/>
    </row>
    <row r="10953" spans="3:3">
      <c r="C10953" s="3"/>
    </row>
    <row r="10954" spans="3:3">
      <c r="C10954" s="3"/>
    </row>
    <row r="10955" spans="3:3">
      <c r="C10955" s="3"/>
    </row>
    <row r="10956" spans="3:3">
      <c r="C10956" s="3"/>
    </row>
    <row r="10957" spans="3:3">
      <c r="C10957" s="3"/>
    </row>
    <row r="10958" spans="3:3">
      <c r="C10958" s="3"/>
    </row>
    <row r="10959" spans="3:3">
      <c r="C10959" s="3"/>
    </row>
    <row r="10960" spans="3:3">
      <c r="C10960" s="3"/>
    </row>
    <row r="10961" spans="3:3">
      <c r="C10961" s="3"/>
    </row>
    <row r="10962" spans="3:3">
      <c r="C10962" s="3"/>
    </row>
    <row r="10963" spans="3:3">
      <c r="C10963" s="3"/>
    </row>
    <row r="10964" spans="3:3">
      <c r="C10964" s="3"/>
    </row>
    <row r="10965" spans="3:3">
      <c r="C10965" s="3"/>
    </row>
    <row r="10966" spans="3:3">
      <c r="C10966" s="3"/>
    </row>
    <row r="10967" spans="3:3">
      <c r="C10967" s="3"/>
    </row>
    <row r="10968" spans="3:3">
      <c r="C10968" s="3"/>
    </row>
    <row r="10969" spans="3:3">
      <c r="C10969" s="3"/>
    </row>
    <row r="10970" spans="3:3">
      <c r="C10970" s="3"/>
    </row>
    <row r="10971" spans="3:3">
      <c r="C10971" s="3"/>
    </row>
    <row r="10972" spans="3:3">
      <c r="C10972" s="3"/>
    </row>
    <row r="10973" spans="3:3">
      <c r="C10973" s="3"/>
    </row>
    <row r="10974" spans="3:3">
      <c r="C10974" s="3"/>
    </row>
    <row r="10975" spans="3:3">
      <c r="C10975" s="3"/>
    </row>
    <row r="10976" spans="3:3">
      <c r="C10976" s="3"/>
    </row>
    <row r="10977" spans="3:3">
      <c r="C10977" s="3"/>
    </row>
    <row r="10978" spans="3:3">
      <c r="C10978" s="3"/>
    </row>
    <row r="10979" spans="3:3">
      <c r="C10979" s="3"/>
    </row>
    <row r="10980" spans="3:3">
      <c r="C10980" s="3"/>
    </row>
    <row r="10981" spans="3:3">
      <c r="C10981" s="3"/>
    </row>
    <row r="10982" spans="3:3">
      <c r="C10982" s="3"/>
    </row>
    <row r="10983" spans="3:3">
      <c r="C10983" s="3"/>
    </row>
    <row r="10984" spans="3:3">
      <c r="C10984" s="3"/>
    </row>
    <row r="10985" spans="3:3">
      <c r="C10985" s="3"/>
    </row>
    <row r="10986" spans="3:3">
      <c r="C10986" s="3"/>
    </row>
    <row r="10987" spans="3:3">
      <c r="C10987" s="3"/>
    </row>
    <row r="10988" spans="3:3">
      <c r="C10988" s="3"/>
    </row>
    <row r="10989" spans="3:3">
      <c r="C10989" s="3"/>
    </row>
    <row r="10990" spans="3:3">
      <c r="C10990" s="3"/>
    </row>
    <row r="10991" spans="3:3">
      <c r="C10991" s="3"/>
    </row>
    <row r="10992" spans="3:3">
      <c r="C10992" s="3"/>
    </row>
    <row r="10993" spans="3:3">
      <c r="C10993" s="3"/>
    </row>
    <row r="10994" spans="3:3">
      <c r="C10994" s="3"/>
    </row>
    <row r="10995" spans="3:3">
      <c r="C10995" s="3"/>
    </row>
    <row r="10996" spans="3:3">
      <c r="C10996" s="3"/>
    </row>
    <row r="10997" spans="3:3">
      <c r="C10997" s="3"/>
    </row>
    <row r="10998" spans="3:3">
      <c r="C10998" s="3"/>
    </row>
    <row r="10999" spans="3:3">
      <c r="C10999" s="3"/>
    </row>
    <row r="11000" spans="3:3">
      <c r="C11000" s="3"/>
    </row>
    <row r="11001" spans="3:3">
      <c r="C11001" s="3"/>
    </row>
    <row r="11002" spans="3:3">
      <c r="C11002" s="3"/>
    </row>
    <row r="11003" spans="3:3">
      <c r="C11003" s="3"/>
    </row>
    <row r="11004" spans="3:3">
      <c r="C11004" s="3"/>
    </row>
    <row r="11005" spans="3:3">
      <c r="C11005" s="3"/>
    </row>
    <row r="11006" spans="3:3">
      <c r="C11006" s="3"/>
    </row>
    <row r="11007" spans="3:3">
      <c r="C11007" s="3"/>
    </row>
    <row r="11008" spans="3:3">
      <c r="C11008" s="3"/>
    </row>
    <row r="11009" spans="3:3">
      <c r="C11009" s="3"/>
    </row>
    <row r="11010" spans="3:3">
      <c r="C11010" s="3"/>
    </row>
    <row r="11011" spans="3:3">
      <c r="C11011" s="3"/>
    </row>
    <row r="11012" spans="3:3">
      <c r="C11012" s="3"/>
    </row>
    <row r="11013" spans="3:3">
      <c r="C11013" s="3"/>
    </row>
    <row r="11014" spans="3:3">
      <c r="C11014" s="3"/>
    </row>
    <row r="11015" spans="3:3">
      <c r="C11015" s="3"/>
    </row>
    <row r="11016" spans="3:3">
      <c r="C11016" s="3"/>
    </row>
    <row r="11017" spans="3:3">
      <c r="C11017" s="3"/>
    </row>
    <row r="11018" spans="3:3">
      <c r="C11018" s="3"/>
    </row>
    <row r="11019" spans="3:3">
      <c r="C11019" s="3"/>
    </row>
    <row r="11020" spans="3:3">
      <c r="C11020" s="3"/>
    </row>
    <row r="11021" spans="3:3">
      <c r="C11021" s="3"/>
    </row>
    <row r="11022" spans="3:3">
      <c r="C11022" s="3"/>
    </row>
    <row r="11023" spans="3:3">
      <c r="C11023" s="3"/>
    </row>
    <row r="11024" spans="3:3">
      <c r="C11024" s="3"/>
    </row>
    <row r="11025" spans="3:3">
      <c r="C11025" s="3"/>
    </row>
    <row r="11026" spans="3:3">
      <c r="C11026" s="3"/>
    </row>
    <row r="11027" spans="3:3">
      <c r="C11027" s="3"/>
    </row>
    <row r="11028" spans="3:3">
      <c r="C11028" s="3"/>
    </row>
    <row r="11029" spans="3:3">
      <c r="C11029" s="3"/>
    </row>
    <row r="11030" spans="3:3">
      <c r="C11030" s="3"/>
    </row>
    <row r="11031" spans="3:3">
      <c r="C11031" s="3"/>
    </row>
    <row r="11032" spans="3:3">
      <c r="C11032" s="3"/>
    </row>
    <row r="11033" spans="3:3">
      <c r="C11033" s="3"/>
    </row>
    <row r="11034" spans="3:3">
      <c r="C11034" s="3"/>
    </row>
    <row r="11035" spans="3:3">
      <c r="C11035" s="3"/>
    </row>
    <row r="11036" spans="3:3">
      <c r="C11036" s="3"/>
    </row>
    <row r="11037" spans="3:3">
      <c r="C11037" s="3"/>
    </row>
    <row r="11038" spans="3:3">
      <c r="C11038" s="3"/>
    </row>
    <row r="11039" spans="3:3">
      <c r="C11039" s="3"/>
    </row>
    <row r="11040" spans="3:3">
      <c r="C11040" s="3"/>
    </row>
    <row r="11041" spans="3:3">
      <c r="C11041" s="3"/>
    </row>
    <row r="11042" spans="3:3">
      <c r="C11042" s="3"/>
    </row>
    <row r="11043" spans="3:3">
      <c r="C11043" s="3"/>
    </row>
    <row r="11044" spans="3:3">
      <c r="C11044" s="3"/>
    </row>
    <row r="11045" spans="3:3">
      <c r="C11045" s="3"/>
    </row>
    <row r="11046" spans="3:3">
      <c r="C11046" s="3"/>
    </row>
    <row r="11047" spans="3:3">
      <c r="C11047" s="3"/>
    </row>
    <row r="11048" spans="3:3">
      <c r="C11048" s="3"/>
    </row>
    <row r="11049" spans="3:3">
      <c r="C11049" s="3"/>
    </row>
    <row r="11050" spans="3:3">
      <c r="C11050" s="3"/>
    </row>
    <row r="11051" spans="3:3">
      <c r="C11051" s="3"/>
    </row>
    <row r="11052" spans="3:3">
      <c r="C11052" s="3"/>
    </row>
    <row r="11053" spans="3:3">
      <c r="C11053" s="3"/>
    </row>
    <row r="11054" spans="3:3">
      <c r="C11054" s="3"/>
    </row>
    <row r="11055" spans="3:3">
      <c r="C11055" s="3"/>
    </row>
    <row r="11056" spans="3:3">
      <c r="C11056" s="3"/>
    </row>
    <row r="11057" spans="3:3">
      <c r="C11057" s="3"/>
    </row>
    <row r="11058" spans="3:3">
      <c r="C11058" s="3"/>
    </row>
    <row r="11059" spans="3:3">
      <c r="C11059" s="3"/>
    </row>
    <row r="11060" spans="3:3">
      <c r="C11060" s="3"/>
    </row>
    <row r="11061" spans="3:3">
      <c r="C11061" s="3"/>
    </row>
    <row r="11062" spans="3:3">
      <c r="C11062" s="3"/>
    </row>
    <row r="11063" spans="3:3">
      <c r="C11063" s="3"/>
    </row>
    <row r="11064" spans="3:3">
      <c r="C11064" s="3"/>
    </row>
    <row r="11065" spans="3:3">
      <c r="C11065" s="3"/>
    </row>
    <row r="11066" spans="3:3">
      <c r="C11066" s="3"/>
    </row>
    <row r="11067" spans="3:3">
      <c r="C11067" s="3"/>
    </row>
    <row r="11068" spans="3:3">
      <c r="C11068" s="3"/>
    </row>
    <row r="11069" spans="3:3">
      <c r="C11069" s="3"/>
    </row>
    <row r="11070" spans="3:3">
      <c r="C11070" s="3"/>
    </row>
    <row r="11071" spans="3:3">
      <c r="C11071" s="3"/>
    </row>
    <row r="11072" spans="3:3">
      <c r="C11072" s="3"/>
    </row>
    <row r="11073" spans="3:3">
      <c r="C11073" s="3"/>
    </row>
    <row r="11074" spans="3:3">
      <c r="C11074" s="3"/>
    </row>
    <row r="11075" spans="3:3">
      <c r="C11075" s="3"/>
    </row>
    <row r="11076" spans="3:3">
      <c r="C11076" s="3"/>
    </row>
    <row r="11077" spans="3:3">
      <c r="C11077" s="3"/>
    </row>
    <row r="11078" spans="3:3">
      <c r="C11078" s="3"/>
    </row>
    <row r="11079" spans="3:3">
      <c r="C11079" s="3"/>
    </row>
    <row r="11080" spans="3:3">
      <c r="C11080" s="3"/>
    </row>
    <row r="11081" spans="3:3">
      <c r="C11081" s="3"/>
    </row>
    <row r="11082" spans="3:3">
      <c r="C11082" s="3"/>
    </row>
    <row r="11083" spans="3:3">
      <c r="C11083" s="3"/>
    </row>
    <row r="11084" spans="3:3">
      <c r="C11084" s="3"/>
    </row>
    <row r="11085" spans="3:3">
      <c r="C11085" s="3"/>
    </row>
    <row r="11086" spans="3:3">
      <c r="C11086" s="3"/>
    </row>
    <row r="11087" spans="3:3">
      <c r="C11087" s="3"/>
    </row>
    <row r="11088" spans="3:3">
      <c r="C11088" s="3"/>
    </row>
    <row r="11089" spans="3:3">
      <c r="C11089" s="3"/>
    </row>
    <row r="11090" spans="3:3">
      <c r="C11090" s="3"/>
    </row>
    <row r="11091" spans="3:3">
      <c r="C11091" s="3"/>
    </row>
    <row r="11092" spans="3:3">
      <c r="C11092" s="3"/>
    </row>
    <row r="11093" spans="3:3">
      <c r="C11093" s="3"/>
    </row>
    <row r="11094" spans="3:3">
      <c r="C11094" s="3"/>
    </row>
    <row r="11095" spans="3:3">
      <c r="C11095" s="3"/>
    </row>
    <row r="11096" spans="3:3">
      <c r="C11096" s="3"/>
    </row>
    <row r="11097" spans="3:3">
      <c r="C11097" s="3"/>
    </row>
    <row r="11098" spans="3:3">
      <c r="C11098" s="3"/>
    </row>
    <row r="11099" spans="3:3">
      <c r="C11099" s="3"/>
    </row>
    <row r="11100" spans="3:3">
      <c r="C11100" s="3"/>
    </row>
    <row r="11101" spans="3:3">
      <c r="C11101" s="3"/>
    </row>
    <row r="11102" spans="3:3">
      <c r="C11102" s="3"/>
    </row>
    <row r="11103" spans="3:3">
      <c r="C11103" s="3"/>
    </row>
    <row r="11104" spans="3:3">
      <c r="C11104" s="3"/>
    </row>
    <row r="11105" spans="3:3">
      <c r="C11105" s="3"/>
    </row>
    <row r="11106" spans="3:3">
      <c r="C11106" s="3"/>
    </row>
    <row r="11107" spans="3:3">
      <c r="C11107" s="3"/>
    </row>
    <row r="11108" spans="3:3">
      <c r="C11108" s="3"/>
    </row>
    <row r="11109" spans="3:3">
      <c r="C11109" s="3"/>
    </row>
    <row r="11110" spans="3:3">
      <c r="C11110" s="3"/>
    </row>
    <row r="11111" spans="3:3">
      <c r="C11111" s="3"/>
    </row>
    <row r="11112" spans="3:3">
      <c r="C11112" s="3"/>
    </row>
    <row r="11113" spans="3:3">
      <c r="C11113" s="3"/>
    </row>
    <row r="11114" spans="3:3">
      <c r="C11114" s="3"/>
    </row>
    <row r="11115" spans="3:3">
      <c r="C11115" s="3"/>
    </row>
    <row r="11116" spans="3:3">
      <c r="C11116" s="3"/>
    </row>
    <row r="11117" spans="3:3">
      <c r="C11117" s="3"/>
    </row>
    <row r="11118" spans="3:3">
      <c r="C11118" s="3"/>
    </row>
    <row r="11119" spans="3:3">
      <c r="C11119" s="3"/>
    </row>
    <row r="11120" spans="3:3">
      <c r="C11120" s="3"/>
    </row>
    <row r="11121" spans="3:3">
      <c r="C11121" s="3"/>
    </row>
    <row r="11122" spans="3:3">
      <c r="C11122" s="3"/>
    </row>
    <row r="11123" spans="3:3">
      <c r="C11123" s="3"/>
    </row>
    <row r="11124" spans="3:3">
      <c r="C11124" s="3"/>
    </row>
    <row r="11125" spans="3:3">
      <c r="C11125" s="3"/>
    </row>
    <row r="11126" spans="3:3">
      <c r="C11126" s="3"/>
    </row>
    <row r="11127" spans="3:3">
      <c r="C11127" s="3"/>
    </row>
    <row r="11128" spans="3:3">
      <c r="C11128" s="3"/>
    </row>
    <row r="11129" spans="3:3">
      <c r="C11129" s="3"/>
    </row>
    <row r="11130" spans="3:3">
      <c r="C11130" s="3"/>
    </row>
    <row r="11131" spans="3:3">
      <c r="C11131" s="3"/>
    </row>
    <row r="11132" spans="3:3">
      <c r="C11132" s="3"/>
    </row>
    <row r="11133" spans="3:3">
      <c r="C11133" s="3"/>
    </row>
    <row r="11134" spans="3:3">
      <c r="C11134" s="3"/>
    </row>
    <row r="11135" spans="3:3">
      <c r="C11135" s="3"/>
    </row>
    <row r="11136" spans="3:3">
      <c r="C11136" s="3"/>
    </row>
    <row r="11137" spans="3:3">
      <c r="C11137" s="3"/>
    </row>
    <row r="11138" spans="3:3">
      <c r="C11138" s="3"/>
    </row>
    <row r="11139" spans="3:3">
      <c r="C11139" s="3"/>
    </row>
    <row r="11140" spans="3:3">
      <c r="C11140" s="3"/>
    </row>
    <row r="11141" spans="3:3">
      <c r="C11141" s="3"/>
    </row>
    <row r="11142" spans="3:3">
      <c r="C11142" s="3"/>
    </row>
    <row r="11143" spans="3:3">
      <c r="C11143" s="3"/>
    </row>
    <row r="11144" spans="3:3">
      <c r="C11144" s="3"/>
    </row>
    <row r="11145" spans="3:3">
      <c r="C11145" s="3"/>
    </row>
    <row r="11146" spans="3:3">
      <c r="C11146" s="3"/>
    </row>
    <row r="11147" spans="3:3">
      <c r="C11147" s="3"/>
    </row>
    <row r="11148" spans="3:3">
      <c r="C11148" s="3"/>
    </row>
    <row r="11149" spans="3:3">
      <c r="C11149" s="3"/>
    </row>
    <row r="11150" spans="3:3">
      <c r="C11150" s="3"/>
    </row>
    <row r="11151" spans="3:3">
      <c r="C11151" s="3"/>
    </row>
    <row r="11152" spans="3:3">
      <c r="C11152" s="3"/>
    </row>
    <row r="11153" spans="3:3">
      <c r="C11153" s="3"/>
    </row>
    <row r="11154" spans="3:3">
      <c r="C11154" s="3"/>
    </row>
    <row r="11155" spans="3:3">
      <c r="C11155" s="3"/>
    </row>
    <row r="11156" spans="3:3">
      <c r="C11156" s="3"/>
    </row>
    <row r="11157" spans="3:3">
      <c r="C11157" s="3"/>
    </row>
    <row r="11158" spans="3:3">
      <c r="C11158" s="3"/>
    </row>
    <row r="11159" spans="3:3">
      <c r="C11159" s="3"/>
    </row>
    <row r="11160" spans="3:3">
      <c r="C11160" s="3"/>
    </row>
    <row r="11161" spans="3:3">
      <c r="C11161" s="3"/>
    </row>
    <row r="11162" spans="3:3">
      <c r="C11162" s="3"/>
    </row>
    <row r="11163" spans="3:3">
      <c r="C11163" s="3"/>
    </row>
    <row r="11164" spans="3:3">
      <c r="C11164" s="3"/>
    </row>
    <row r="11165" spans="3:3">
      <c r="C11165" s="3"/>
    </row>
    <row r="11166" spans="3:3">
      <c r="C11166" s="3"/>
    </row>
    <row r="11167" spans="3:3">
      <c r="C11167" s="3"/>
    </row>
    <row r="11168" spans="3:3">
      <c r="C11168" s="3"/>
    </row>
    <row r="11169" spans="3:3">
      <c r="C11169" s="3"/>
    </row>
    <row r="11170" spans="3:3">
      <c r="C11170" s="3"/>
    </row>
    <row r="11171" spans="3:3">
      <c r="C11171" s="3"/>
    </row>
    <row r="11172" spans="3:3">
      <c r="C11172" s="3"/>
    </row>
    <row r="11173" spans="3:3">
      <c r="C11173" s="3"/>
    </row>
    <row r="11174" spans="3:3">
      <c r="C11174" s="3"/>
    </row>
    <row r="11175" spans="3:3">
      <c r="C11175" s="3"/>
    </row>
    <row r="11176" spans="3:3">
      <c r="C11176" s="3"/>
    </row>
    <row r="11177" spans="3:3">
      <c r="C11177" s="3"/>
    </row>
    <row r="11178" spans="3:3">
      <c r="C11178" s="3"/>
    </row>
    <row r="11179" spans="3:3">
      <c r="C11179" s="3"/>
    </row>
    <row r="11180" spans="3:3">
      <c r="C11180" s="3"/>
    </row>
    <row r="11181" spans="3:3">
      <c r="C11181" s="3"/>
    </row>
    <row r="11182" spans="3:3">
      <c r="C11182" s="3"/>
    </row>
    <row r="11183" spans="3:3">
      <c r="C11183" s="3"/>
    </row>
    <row r="11184" spans="3:3">
      <c r="C11184" s="3"/>
    </row>
    <row r="11185" spans="3:3">
      <c r="C11185" s="3"/>
    </row>
    <row r="11186" spans="3:3">
      <c r="C11186" s="3"/>
    </row>
    <row r="11187" spans="3:3">
      <c r="C11187" s="3"/>
    </row>
    <row r="11188" spans="3:3">
      <c r="C11188" s="3"/>
    </row>
    <row r="11189" spans="3:3">
      <c r="C11189" s="3"/>
    </row>
    <row r="11190" spans="3:3">
      <c r="C11190" s="3"/>
    </row>
    <row r="11191" spans="3:3">
      <c r="C11191" s="3"/>
    </row>
    <row r="11192" spans="3:3">
      <c r="C11192" s="3"/>
    </row>
    <row r="11193" spans="3:3">
      <c r="C11193" s="3"/>
    </row>
    <row r="11194" spans="3:3">
      <c r="C11194" s="3"/>
    </row>
    <row r="11195" spans="3:3">
      <c r="C11195" s="3"/>
    </row>
    <row r="11196" spans="3:3">
      <c r="C11196" s="3"/>
    </row>
    <row r="11197" spans="3:3">
      <c r="C11197" s="3"/>
    </row>
    <row r="11198" spans="3:3">
      <c r="C11198" s="3"/>
    </row>
    <row r="11199" spans="3:3">
      <c r="C11199" s="3"/>
    </row>
    <row r="11200" spans="3:3">
      <c r="C11200" s="3"/>
    </row>
    <row r="11201" spans="3:3">
      <c r="C11201" s="3"/>
    </row>
    <row r="11202" spans="3:3">
      <c r="C11202" s="3"/>
    </row>
    <row r="11203" spans="3:3">
      <c r="C11203" s="3"/>
    </row>
    <row r="11204" spans="3:3">
      <c r="C11204" s="3"/>
    </row>
    <row r="11205" spans="3:3">
      <c r="C11205" s="3"/>
    </row>
    <row r="11206" spans="3:3">
      <c r="C11206" s="3"/>
    </row>
    <row r="11207" spans="3:3">
      <c r="C11207" s="3"/>
    </row>
    <row r="11208" spans="3:3">
      <c r="C11208" s="3"/>
    </row>
    <row r="11209" spans="3:3">
      <c r="C11209" s="3"/>
    </row>
    <row r="11210" spans="3:3">
      <c r="C11210" s="3"/>
    </row>
    <row r="11211" spans="3:3">
      <c r="C11211" s="3"/>
    </row>
    <row r="11212" spans="3:3">
      <c r="C11212" s="3"/>
    </row>
    <row r="11213" spans="3:3">
      <c r="C11213" s="3"/>
    </row>
    <row r="11214" spans="3:3">
      <c r="C11214" s="3"/>
    </row>
    <row r="11215" spans="3:3">
      <c r="C11215" s="3"/>
    </row>
    <row r="11216" spans="3:3">
      <c r="C11216" s="3"/>
    </row>
    <row r="11217" spans="3:3">
      <c r="C11217" s="3"/>
    </row>
    <row r="11218" spans="3:3">
      <c r="C11218" s="3"/>
    </row>
    <row r="11219" spans="3:3">
      <c r="C11219" s="3"/>
    </row>
    <row r="11220" spans="3:3">
      <c r="C11220" s="3"/>
    </row>
    <row r="11221" spans="3:3">
      <c r="C11221" s="3"/>
    </row>
    <row r="11222" spans="3:3">
      <c r="C11222" s="3"/>
    </row>
    <row r="11223" spans="3:3">
      <c r="C11223" s="3"/>
    </row>
    <row r="11224" spans="3:3">
      <c r="C11224" s="3"/>
    </row>
    <row r="11225" spans="3:3">
      <c r="C11225" s="3"/>
    </row>
    <row r="11226" spans="3:3">
      <c r="C11226" s="3"/>
    </row>
    <row r="11227" spans="3:3">
      <c r="C11227" s="3"/>
    </row>
    <row r="11228" spans="3:3">
      <c r="C11228" s="3"/>
    </row>
    <row r="11229" spans="3:3">
      <c r="C11229" s="3"/>
    </row>
    <row r="11230" spans="3:3">
      <c r="C11230" s="3"/>
    </row>
    <row r="11231" spans="3:3">
      <c r="C11231" s="3"/>
    </row>
    <row r="11232" spans="3:3">
      <c r="C11232" s="3"/>
    </row>
    <row r="11233" spans="3:3">
      <c r="C11233" s="3"/>
    </row>
    <row r="11234" spans="3:3">
      <c r="C11234" s="3"/>
    </row>
    <row r="11235" spans="3:3">
      <c r="C11235" s="3"/>
    </row>
    <row r="11236" spans="3:3">
      <c r="C11236" s="3"/>
    </row>
    <row r="11237" spans="3:3">
      <c r="C11237" s="3"/>
    </row>
    <row r="11238" spans="3:3">
      <c r="C11238" s="3"/>
    </row>
    <row r="11239" spans="3:3">
      <c r="C11239" s="3"/>
    </row>
    <row r="11240" spans="3:3">
      <c r="C11240" s="3"/>
    </row>
    <row r="11241" spans="3:3">
      <c r="C11241" s="3"/>
    </row>
    <row r="11242" spans="3:3">
      <c r="C11242" s="3"/>
    </row>
    <row r="11243" spans="3:3">
      <c r="C11243" s="3"/>
    </row>
    <row r="11244" spans="3:3">
      <c r="C11244" s="3"/>
    </row>
    <row r="11245" spans="3:3">
      <c r="C11245" s="3"/>
    </row>
    <row r="11246" spans="3:3">
      <c r="C11246" s="3"/>
    </row>
    <row r="11247" spans="3:3">
      <c r="C11247" s="3"/>
    </row>
    <row r="11248" spans="3:3">
      <c r="C11248" s="3"/>
    </row>
    <row r="11249" spans="3:3">
      <c r="C11249" s="3"/>
    </row>
    <row r="11250" spans="3:3">
      <c r="C11250" s="3"/>
    </row>
    <row r="11251" spans="3:3">
      <c r="C11251" s="3"/>
    </row>
    <row r="11252" spans="3:3">
      <c r="C11252" s="3"/>
    </row>
    <row r="11253" spans="3:3">
      <c r="C11253" s="3"/>
    </row>
    <row r="11254" spans="3:3">
      <c r="C11254" s="3"/>
    </row>
    <row r="11255" spans="3:3">
      <c r="C11255" s="3"/>
    </row>
    <row r="11256" spans="3:3">
      <c r="C11256" s="3"/>
    </row>
    <row r="11257" spans="3:3">
      <c r="C11257" s="3"/>
    </row>
    <row r="11258" spans="3:3">
      <c r="C11258" s="3"/>
    </row>
    <row r="11259" spans="3:3">
      <c r="C11259" s="3"/>
    </row>
    <row r="11260" spans="3:3">
      <c r="C11260" s="3"/>
    </row>
    <row r="11261" spans="3:3">
      <c r="C11261" s="3"/>
    </row>
    <row r="11262" spans="3:3">
      <c r="C11262" s="3"/>
    </row>
    <row r="11263" spans="3:3">
      <c r="C11263" s="3"/>
    </row>
    <row r="11264" spans="3:3">
      <c r="C11264" s="3"/>
    </row>
    <row r="11265" spans="3:3">
      <c r="C11265" s="3"/>
    </row>
    <row r="11266" spans="3:3">
      <c r="C11266" s="3"/>
    </row>
    <row r="11267" spans="3:3">
      <c r="C11267" s="3"/>
    </row>
    <row r="11268" spans="3:3">
      <c r="C11268" s="3"/>
    </row>
    <row r="11269" spans="3:3">
      <c r="C11269" s="3"/>
    </row>
    <row r="11270" spans="3:3">
      <c r="C11270" s="3"/>
    </row>
    <row r="11271" spans="3:3">
      <c r="C11271" s="3"/>
    </row>
    <row r="11272" spans="3:3">
      <c r="C11272" s="3"/>
    </row>
    <row r="11273" spans="3:3">
      <c r="C11273" s="3"/>
    </row>
    <row r="11274" spans="3:3">
      <c r="C11274" s="3"/>
    </row>
    <row r="11275" spans="3:3">
      <c r="C11275" s="3"/>
    </row>
    <row r="11276" spans="3:3">
      <c r="C11276" s="3"/>
    </row>
    <row r="11277" spans="3:3">
      <c r="C11277" s="3"/>
    </row>
    <row r="11278" spans="3:3">
      <c r="C11278" s="3"/>
    </row>
    <row r="11279" spans="3:3">
      <c r="C11279" s="3"/>
    </row>
    <row r="11280" spans="3:3">
      <c r="C11280" s="3"/>
    </row>
    <row r="11281" spans="3:3">
      <c r="C11281" s="3"/>
    </row>
    <row r="11282" spans="3:3">
      <c r="C11282" s="3"/>
    </row>
    <row r="11283" spans="3:3">
      <c r="C11283" s="3"/>
    </row>
    <row r="11284" spans="3:3">
      <c r="C11284" s="3"/>
    </row>
    <row r="11285" spans="3:3">
      <c r="C11285" s="3"/>
    </row>
    <row r="11286" spans="3:3">
      <c r="C11286" s="3"/>
    </row>
    <row r="11287" spans="3:3">
      <c r="C11287" s="3"/>
    </row>
    <row r="11288" spans="3:3">
      <c r="C11288" s="3"/>
    </row>
    <row r="11289" spans="3:3">
      <c r="C11289" s="3"/>
    </row>
    <row r="11290" spans="3:3">
      <c r="C11290" s="3"/>
    </row>
    <row r="11291" spans="3:3">
      <c r="C11291" s="3"/>
    </row>
    <row r="11292" spans="3:3">
      <c r="C11292" s="3"/>
    </row>
    <row r="11293" spans="3:3">
      <c r="C11293" s="3"/>
    </row>
    <row r="11294" spans="3:3">
      <c r="C11294" s="3"/>
    </row>
    <row r="11295" spans="3:3">
      <c r="C11295" s="3"/>
    </row>
    <row r="11296" spans="3:3">
      <c r="C11296" s="3"/>
    </row>
    <row r="11297" spans="3:3">
      <c r="C11297" s="3"/>
    </row>
    <row r="11298" spans="3:3">
      <c r="C11298" s="3"/>
    </row>
    <row r="11299" spans="3:3">
      <c r="C11299" s="3"/>
    </row>
    <row r="11300" spans="3:3">
      <c r="C11300" s="3"/>
    </row>
    <row r="11301" spans="3:3">
      <c r="C11301" s="3"/>
    </row>
    <row r="11302" spans="3:3">
      <c r="C11302" s="3"/>
    </row>
    <row r="11303" spans="3:3">
      <c r="C11303" s="3"/>
    </row>
    <row r="11304" spans="3:3">
      <c r="C11304" s="3"/>
    </row>
    <row r="11305" spans="3:3">
      <c r="C11305" s="3"/>
    </row>
    <row r="11306" spans="3:3">
      <c r="C11306" s="3"/>
    </row>
    <row r="11307" spans="3:3">
      <c r="C11307" s="3"/>
    </row>
    <row r="11308" spans="3:3">
      <c r="C11308" s="3"/>
    </row>
    <row r="11309" spans="3:3">
      <c r="C11309" s="3"/>
    </row>
    <row r="11310" spans="3:3">
      <c r="C11310" s="3"/>
    </row>
    <row r="11311" spans="3:3">
      <c r="C11311" s="3"/>
    </row>
    <row r="11312" spans="3:3">
      <c r="C11312" s="3"/>
    </row>
    <row r="11313" spans="3:3">
      <c r="C11313" s="3"/>
    </row>
    <row r="11314" spans="3:3">
      <c r="C11314" s="3"/>
    </row>
    <row r="11315" spans="3:3">
      <c r="C11315" s="3"/>
    </row>
    <row r="11316" spans="3:3">
      <c r="C11316" s="3"/>
    </row>
    <row r="11317" spans="3:3">
      <c r="C11317" s="3"/>
    </row>
    <row r="11318" spans="3:3">
      <c r="C11318" s="3"/>
    </row>
    <row r="11319" spans="3:3">
      <c r="C11319" s="3"/>
    </row>
    <row r="11320" spans="3:3">
      <c r="C11320" s="3"/>
    </row>
    <row r="11321" spans="3:3">
      <c r="C11321" s="3"/>
    </row>
    <row r="11322" spans="3:3">
      <c r="C11322" s="3"/>
    </row>
    <row r="11323" spans="3:3">
      <c r="C11323" s="3"/>
    </row>
    <row r="11324" spans="3:3">
      <c r="C11324" s="3"/>
    </row>
    <row r="11325" spans="3:3">
      <c r="C11325" s="3"/>
    </row>
    <row r="11326" spans="3:3">
      <c r="C11326" s="3"/>
    </row>
    <row r="11327" spans="3:3">
      <c r="C11327" s="3"/>
    </row>
    <row r="11328" spans="3:3">
      <c r="C11328" s="3"/>
    </row>
    <row r="11329" spans="3:3">
      <c r="C11329" s="3"/>
    </row>
    <row r="11330" spans="3:3">
      <c r="C11330" s="3"/>
    </row>
    <row r="11331" spans="3:3">
      <c r="C11331" s="3"/>
    </row>
    <row r="11332" spans="3:3">
      <c r="C11332" s="3"/>
    </row>
    <row r="11333" spans="3:3">
      <c r="C11333" s="3"/>
    </row>
    <row r="11334" spans="3:3">
      <c r="C11334" s="3"/>
    </row>
    <row r="11335" spans="3:3">
      <c r="C11335" s="3"/>
    </row>
    <row r="11336" spans="3:3">
      <c r="C11336" s="3"/>
    </row>
    <row r="11337" spans="3:3">
      <c r="C11337" s="3"/>
    </row>
    <row r="11338" spans="3:3">
      <c r="C11338" s="3"/>
    </row>
    <row r="11339" spans="3:3">
      <c r="C11339" s="3"/>
    </row>
    <row r="11340" spans="3:3">
      <c r="C11340" s="3"/>
    </row>
    <row r="11341" spans="3:3">
      <c r="C11341" s="3"/>
    </row>
    <row r="11342" spans="3:3">
      <c r="C11342" s="3"/>
    </row>
    <row r="11343" spans="3:3">
      <c r="C11343" s="3"/>
    </row>
    <row r="11344" spans="3:3">
      <c r="C11344" s="3"/>
    </row>
    <row r="11345" spans="3:3">
      <c r="C11345" s="3"/>
    </row>
    <row r="11346" spans="3:3">
      <c r="C11346" s="3"/>
    </row>
    <row r="11347" spans="3:3">
      <c r="C11347" s="3"/>
    </row>
    <row r="11348" spans="3:3">
      <c r="C11348" s="3"/>
    </row>
    <row r="11349" spans="3:3">
      <c r="C11349" s="3"/>
    </row>
    <row r="11350" spans="3:3">
      <c r="C11350" s="3"/>
    </row>
    <row r="11351" spans="3:3">
      <c r="C11351" s="3"/>
    </row>
    <row r="11352" spans="3:3">
      <c r="C11352" s="3"/>
    </row>
    <row r="11353" spans="3:3">
      <c r="C11353" s="3"/>
    </row>
    <row r="11354" spans="3:3">
      <c r="C11354" s="3"/>
    </row>
    <row r="11355" spans="3:3">
      <c r="C11355" s="3"/>
    </row>
    <row r="11356" spans="3:3">
      <c r="C11356" s="3"/>
    </row>
    <row r="11357" spans="3:3">
      <c r="C11357" s="3"/>
    </row>
    <row r="11358" spans="3:3">
      <c r="C11358" s="3"/>
    </row>
    <row r="11359" spans="3:3">
      <c r="C11359" s="3"/>
    </row>
    <row r="11360" spans="3:3">
      <c r="C11360" s="3"/>
    </row>
    <row r="11361" spans="3:3">
      <c r="C11361" s="3"/>
    </row>
    <row r="11362" spans="3:3">
      <c r="C11362" s="3"/>
    </row>
    <row r="11363" spans="3:3">
      <c r="C11363" s="3"/>
    </row>
    <row r="11364" spans="3:3">
      <c r="C11364" s="3"/>
    </row>
    <row r="11365" spans="3:3">
      <c r="C11365" s="3"/>
    </row>
    <row r="11366" spans="3:3">
      <c r="C11366" s="3"/>
    </row>
    <row r="11367" spans="3:3">
      <c r="C11367" s="3"/>
    </row>
    <row r="11368" spans="3:3">
      <c r="C11368" s="3"/>
    </row>
    <row r="11369" spans="3:3">
      <c r="C11369" s="3"/>
    </row>
    <row r="11370" spans="3:3">
      <c r="C11370" s="3"/>
    </row>
    <row r="11371" spans="3:3">
      <c r="C11371" s="3"/>
    </row>
    <row r="11372" spans="3:3">
      <c r="C11372" s="3"/>
    </row>
    <row r="11373" spans="3:3">
      <c r="C11373" s="3"/>
    </row>
    <row r="11374" spans="3:3">
      <c r="C11374" s="3"/>
    </row>
    <row r="11375" spans="3:3">
      <c r="C11375" s="3"/>
    </row>
    <row r="11376" spans="3:3">
      <c r="C11376" s="3"/>
    </row>
    <row r="11377" spans="3:3">
      <c r="C11377" s="3"/>
    </row>
    <row r="11378" spans="3:3">
      <c r="C11378" s="3"/>
    </row>
    <row r="11379" spans="3:3">
      <c r="C11379" s="3"/>
    </row>
    <row r="11380" spans="3:3">
      <c r="C11380" s="3"/>
    </row>
    <row r="11381" spans="3:3">
      <c r="C11381" s="3"/>
    </row>
    <row r="11382" spans="3:3">
      <c r="C11382" s="3"/>
    </row>
    <row r="11383" spans="3:3">
      <c r="C11383" s="3"/>
    </row>
    <row r="11384" spans="3:3">
      <c r="C11384" s="3"/>
    </row>
    <row r="11385" spans="3:3">
      <c r="C11385" s="3"/>
    </row>
    <row r="11386" spans="3:3">
      <c r="C11386" s="3"/>
    </row>
    <row r="11387" spans="3:3">
      <c r="C11387" s="3"/>
    </row>
    <row r="11388" spans="3:3">
      <c r="C11388" s="3"/>
    </row>
    <row r="11389" spans="3:3">
      <c r="C11389" s="3"/>
    </row>
    <row r="11390" spans="3:3">
      <c r="C11390" s="3"/>
    </row>
    <row r="11391" spans="3:3">
      <c r="C11391" s="3"/>
    </row>
    <row r="11392" spans="3:3">
      <c r="C11392" s="3"/>
    </row>
    <row r="11393" spans="3:3">
      <c r="C11393" s="3"/>
    </row>
    <row r="11394" spans="3:3">
      <c r="C11394" s="3"/>
    </row>
    <row r="11395" spans="3:3">
      <c r="C11395" s="3"/>
    </row>
    <row r="11396" spans="3:3">
      <c r="C11396" s="3"/>
    </row>
    <row r="11397" spans="3:3">
      <c r="C11397" s="3"/>
    </row>
    <row r="11398" spans="3:3">
      <c r="C11398" s="3"/>
    </row>
    <row r="11399" spans="3:3">
      <c r="C11399" s="3"/>
    </row>
    <row r="11400" spans="3:3">
      <c r="C11400" s="3"/>
    </row>
    <row r="11401" spans="3:3">
      <c r="C11401" s="3"/>
    </row>
    <row r="11402" spans="3:3">
      <c r="C11402" s="3"/>
    </row>
    <row r="11403" spans="3:3">
      <c r="C11403" s="3"/>
    </row>
    <row r="11404" spans="3:3">
      <c r="C11404" s="3"/>
    </row>
    <row r="11405" spans="3:3">
      <c r="C11405" s="3"/>
    </row>
    <row r="11406" spans="3:3">
      <c r="C11406" s="3"/>
    </row>
    <row r="11407" spans="3:3">
      <c r="C11407" s="3"/>
    </row>
    <row r="11408" spans="3:3">
      <c r="C11408" s="3"/>
    </row>
    <row r="11409" spans="3:3">
      <c r="C11409" s="3"/>
    </row>
    <row r="11410" spans="3:3">
      <c r="C11410" s="3"/>
    </row>
    <row r="11411" spans="3:3">
      <c r="C11411" s="3"/>
    </row>
    <row r="11412" spans="3:3">
      <c r="C11412" s="3"/>
    </row>
    <row r="11413" spans="3:3">
      <c r="C11413" s="3"/>
    </row>
    <row r="11414" spans="3:3">
      <c r="C11414" s="3"/>
    </row>
    <row r="11415" spans="3:3">
      <c r="C11415" s="3"/>
    </row>
    <row r="11416" spans="3:3">
      <c r="C11416" s="3"/>
    </row>
    <row r="11417" spans="3:3">
      <c r="C11417" s="3"/>
    </row>
    <row r="11418" spans="3:3">
      <c r="C11418" s="3"/>
    </row>
    <row r="11419" spans="3:3">
      <c r="C11419" s="3"/>
    </row>
    <row r="11420" spans="3:3">
      <c r="C11420" s="3"/>
    </row>
    <row r="11421" spans="3:3">
      <c r="C11421" s="3"/>
    </row>
    <row r="11422" spans="3:3">
      <c r="C11422" s="3"/>
    </row>
    <row r="11423" spans="3:3">
      <c r="C11423" s="3"/>
    </row>
    <row r="11424" spans="3:3">
      <c r="C11424" s="3"/>
    </row>
    <row r="11425" spans="3:3">
      <c r="C11425" s="3"/>
    </row>
    <row r="11426" spans="3:3">
      <c r="C11426" s="3"/>
    </row>
    <row r="11427" spans="3:3">
      <c r="C11427" s="3"/>
    </row>
    <row r="11428" spans="3:3">
      <c r="C11428" s="3"/>
    </row>
    <row r="11429" spans="3:3">
      <c r="C11429" s="3"/>
    </row>
    <row r="11430" spans="3:3">
      <c r="C11430" s="3"/>
    </row>
    <row r="11431" spans="3:3">
      <c r="C11431" s="3"/>
    </row>
    <row r="11432" spans="3:3">
      <c r="C11432" s="3"/>
    </row>
    <row r="11433" spans="3:3">
      <c r="C11433" s="3"/>
    </row>
    <row r="11434" spans="3:3">
      <c r="C11434" s="3"/>
    </row>
    <row r="11435" spans="3:3">
      <c r="C11435" s="3"/>
    </row>
    <row r="11436" spans="3:3">
      <c r="C11436" s="3"/>
    </row>
    <row r="11437" spans="3:3">
      <c r="C11437" s="3"/>
    </row>
    <row r="11438" spans="3:3">
      <c r="C11438" s="3"/>
    </row>
    <row r="11439" spans="3:3">
      <c r="C11439" s="3"/>
    </row>
    <row r="11440" spans="3:3">
      <c r="C11440" s="3"/>
    </row>
    <row r="11441" spans="3:3">
      <c r="C11441" s="3"/>
    </row>
    <row r="11442" spans="3:3">
      <c r="C11442" s="3"/>
    </row>
    <row r="11443" spans="3:3">
      <c r="C11443" s="3"/>
    </row>
    <row r="11444" spans="3:3">
      <c r="C11444" s="3"/>
    </row>
    <row r="11445" spans="3:3">
      <c r="C11445" s="3"/>
    </row>
    <row r="11446" spans="3:3">
      <c r="C11446" s="3"/>
    </row>
    <row r="11447" spans="3:3">
      <c r="C11447" s="3"/>
    </row>
    <row r="11448" spans="3:3">
      <c r="C11448" s="3"/>
    </row>
    <row r="11449" spans="3:3">
      <c r="C11449" s="3"/>
    </row>
    <row r="11450" spans="3:3">
      <c r="C11450" s="3"/>
    </row>
    <row r="11451" spans="3:3">
      <c r="C11451" s="3"/>
    </row>
    <row r="11452" spans="3:3">
      <c r="C11452" s="3"/>
    </row>
    <row r="11453" spans="3:3">
      <c r="C11453" s="3"/>
    </row>
    <row r="11454" spans="3:3">
      <c r="C11454" s="3"/>
    </row>
    <row r="11455" spans="3:3">
      <c r="C11455" s="3"/>
    </row>
    <row r="11456" spans="3:3">
      <c r="C11456" s="3"/>
    </row>
    <row r="11457" spans="3:3">
      <c r="C11457" s="3"/>
    </row>
    <row r="11458" spans="3:3">
      <c r="C11458" s="3"/>
    </row>
    <row r="11459" spans="3:3">
      <c r="C11459" s="3"/>
    </row>
    <row r="11460" spans="3:3">
      <c r="C11460" s="3"/>
    </row>
    <row r="11461" spans="3:3">
      <c r="C11461" s="3"/>
    </row>
    <row r="11462" spans="3:3">
      <c r="C11462" s="3"/>
    </row>
    <row r="11463" spans="3:3">
      <c r="C11463" s="3"/>
    </row>
    <row r="11464" spans="3:3">
      <c r="C11464" s="3"/>
    </row>
    <row r="11465" spans="3:3">
      <c r="C11465" s="3"/>
    </row>
    <row r="11466" spans="3:3">
      <c r="C11466" s="3"/>
    </row>
    <row r="11467" spans="3:3">
      <c r="C11467" s="3"/>
    </row>
    <row r="11468" spans="3:3">
      <c r="C11468" s="3"/>
    </row>
    <row r="11469" spans="3:3">
      <c r="C11469" s="3"/>
    </row>
    <row r="11470" spans="3:3">
      <c r="C11470" s="3"/>
    </row>
    <row r="11471" spans="3:3">
      <c r="C11471" s="3"/>
    </row>
    <row r="11472" spans="3:3">
      <c r="C11472" s="3"/>
    </row>
    <row r="11473" spans="3:3">
      <c r="C11473" s="3"/>
    </row>
    <row r="11474" spans="3:3">
      <c r="C11474" s="3"/>
    </row>
    <row r="11475" spans="3:3">
      <c r="C11475" s="3"/>
    </row>
    <row r="11476" spans="3:3">
      <c r="C11476" s="3"/>
    </row>
    <row r="11477" spans="3:3">
      <c r="C11477" s="3"/>
    </row>
    <row r="11478" spans="3:3">
      <c r="C11478" s="3"/>
    </row>
    <row r="11479" spans="3:3">
      <c r="C11479" s="3"/>
    </row>
    <row r="11480" spans="3:3">
      <c r="C11480" s="3"/>
    </row>
    <row r="11481" spans="3:3">
      <c r="C11481" s="3"/>
    </row>
    <row r="11482" spans="3:3">
      <c r="C11482" s="3"/>
    </row>
    <row r="11483" spans="3:3">
      <c r="C11483" s="3"/>
    </row>
    <row r="11484" spans="3:3">
      <c r="C11484" s="3"/>
    </row>
    <row r="11485" spans="3:3">
      <c r="C11485" s="3"/>
    </row>
    <row r="11486" spans="3:3">
      <c r="C11486" s="3"/>
    </row>
    <row r="11487" spans="3:3">
      <c r="C11487" s="3"/>
    </row>
    <row r="11488" spans="3:3">
      <c r="C11488" s="3"/>
    </row>
    <row r="11489" spans="3:3">
      <c r="C11489" s="3"/>
    </row>
    <row r="11490" spans="3:3">
      <c r="C11490" s="3"/>
    </row>
    <row r="11491" spans="3:3">
      <c r="C11491" s="3"/>
    </row>
    <row r="11492" spans="3:3">
      <c r="C11492" s="3"/>
    </row>
    <row r="11493" spans="3:3">
      <c r="C11493" s="3"/>
    </row>
    <row r="11494" spans="3:3">
      <c r="C11494" s="3"/>
    </row>
    <row r="11495" spans="3:3">
      <c r="C11495" s="3"/>
    </row>
    <row r="11496" spans="3:3">
      <c r="C11496" s="3"/>
    </row>
    <row r="11497" spans="3:3">
      <c r="C11497" s="3"/>
    </row>
    <row r="11498" spans="3:3">
      <c r="C11498" s="3"/>
    </row>
    <row r="11499" spans="3:3">
      <c r="C11499" s="3"/>
    </row>
    <row r="11500" spans="3:3">
      <c r="C11500" s="3"/>
    </row>
    <row r="11501" spans="3:3">
      <c r="C11501" s="3"/>
    </row>
    <row r="11502" spans="3:3">
      <c r="C11502" s="3"/>
    </row>
    <row r="11503" spans="3:3">
      <c r="C11503" s="3"/>
    </row>
    <row r="11504" spans="3:3">
      <c r="C11504" s="3"/>
    </row>
    <row r="11505" spans="3:3">
      <c r="C11505" s="3"/>
    </row>
    <row r="11506" spans="3:3">
      <c r="C11506" s="3"/>
    </row>
    <row r="11507" spans="3:3">
      <c r="C11507" s="3"/>
    </row>
    <row r="11508" spans="3:3">
      <c r="C11508" s="3"/>
    </row>
    <row r="11509" spans="3:3">
      <c r="C11509" s="3"/>
    </row>
    <row r="11510" spans="3:3">
      <c r="C11510" s="3"/>
    </row>
    <row r="11511" spans="3:3">
      <c r="C11511" s="3"/>
    </row>
    <row r="11512" spans="3:3">
      <c r="C11512" s="3"/>
    </row>
    <row r="11513" spans="3:3">
      <c r="C11513" s="3"/>
    </row>
    <row r="11514" spans="3:3">
      <c r="C11514" s="3"/>
    </row>
    <row r="11515" spans="3:3">
      <c r="C11515" s="3"/>
    </row>
    <row r="11516" spans="3:3">
      <c r="C11516" s="3"/>
    </row>
    <row r="11517" spans="3:3">
      <c r="C11517" s="3"/>
    </row>
    <row r="11518" spans="3:3">
      <c r="C11518" s="3"/>
    </row>
    <row r="11519" spans="3:3">
      <c r="C11519" s="3"/>
    </row>
    <row r="11520" spans="3:3">
      <c r="C11520" s="3"/>
    </row>
    <row r="11521" spans="3:3">
      <c r="C11521" s="3"/>
    </row>
    <row r="11522" spans="3:3">
      <c r="C11522" s="3"/>
    </row>
    <row r="11523" spans="3:3">
      <c r="C11523" s="3"/>
    </row>
    <row r="11524" spans="3:3">
      <c r="C11524" s="3"/>
    </row>
    <row r="11525" spans="3:3">
      <c r="C11525" s="3"/>
    </row>
    <row r="11526" spans="3:3">
      <c r="C11526" s="3"/>
    </row>
    <row r="11527" spans="3:3">
      <c r="C11527" s="3"/>
    </row>
    <row r="11528" spans="3:3">
      <c r="C11528" s="3"/>
    </row>
    <row r="11529" spans="3:3">
      <c r="C11529" s="3"/>
    </row>
    <row r="11530" spans="3:3">
      <c r="C11530" s="3"/>
    </row>
    <row r="11531" spans="3:3">
      <c r="C11531" s="3"/>
    </row>
    <row r="11532" spans="3:3">
      <c r="C11532" s="3"/>
    </row>
    <row r="11533" spans="3:3">
      <c r="C11533" s="3"/>
    </row>
    <row r="11534" spans="3:3">
      <c r="C11534" s="3"/>
    </row>
    <row r="11535" spans="3:3">
      <c r="C11535" s="3"/>
    </row>
    <row r="11536" spans="3:3">
      <c r="C11536" s="3"/>
    </row>
    <row r="11537" spans="3:3">
      <c r="C11537" s="3"/>
    </row>
    <row r="11538" spans="3:3">
      <c r="C11538" s="3"/>
    </row>
    <row r="11539" spans="3:3">
      <c r="C11539" s="3"/>
    </row>
    <row r="11540" spans="3:3">
      <c r="C11540" s="3"/>
    </row>
    <row r="11541" spans="3:3">
      <c r="C11541" s="3"/>
    </row>
    <row r="11542" spans="3:3">
      <c r="C11542" s="3"/>
    </row>
    <row r="11543" spans="3:3">
      <c r="C11543" s="3"/>
    </row>
    <row r="11544" spans="3:3">
      <c r="C11544" s="3"/>
    </row>
    <row r="11545" spans="3:3">
      <c r="C11545" s="3"/>
    </row>
    <row r="11546" spans="3:3">
      <c r="C11546" s="3"/>
    </row>
    <row r="11547" spans="3:3">
      <c r="C11547" s="3"/>
    </row>
    <row r="11548" spans="3:3">
      <c r="C11548" s="3"/>
    </row>
    <row r="11549" spans="3:3">
      <c r="C11549" s="3"/>
    </row>
    <row r="11550" spans="3:3">
      <c r="C11550" s="3"/>
    </row>
    <row r="11551" spans="3:3">
      <c r="C11551" s="3"/>
    </row>
    <row r="11552" spans="3:3">
      <c r="C11552" s="3"/>
    </row>
    <row r="11553" spans="3:3">
      <c r="C11553" s="3"/>
    </row>
    <row r="11554" spans="3:3">
      <c r="C11554" s="3"/>
    </row>
    <row r="11555" spans="3:3">
      <c r="C11555" s="3"/>
    </row>
    <row r="11556" spans="3:3">
      <c r="C11556" s="3"/>
    </row>
    <row r="11557" spans="3:3">
      <c r="C11557" s="3"/>
    </row>
    <row r="11558" spans="3:3">
      <c r="C11558" s="3"/>
    </row>
    <row r="11559" spans="3:3">
      <c r="C11559" s="3"/>
    </row>
    <row r="11560" spans="3:3">
      <c r="C11560" s="3"/>
    </row>
    <row r="11561" spans="3:3">
      <c r="C11561" s="3"/>
    </row>
    <row r="11562" spans="3:3">
      <c r="C11562" s="3"/>
    </row>
    <row r="11563" spans="3:3">
      <c r="C11563" s="3"/>
    </row>
    <row r="11564" spans="3:3">
      <c r="C11564" s="3"/>
    </row>
    <row r="11565" spans="3:3">
      <c r="C11565" s="3"/>
    </row>
    <row r="11566" spans="3:3">
      <c r="C11566" s="3"/>
    </row>
    <row r="11567" spans="3:3">
      <c r="C11567" s="3"/>
    </row>
    <row r="11568" spans="3:3">
      <c r="C11568" s="3"/>
    </row>
    <row r="11569" spans="3:3">
      <c r="C11569" s="3"/>
    </row>
    <row r="11570" spans="3:3">
      <c r="C11570" s="3"/>
    </row>
    <row r="11571" spans="3:3">
      <c r="C11571" s="3"/>
    </row>
    <row r="11572" spans="3:3">
      <c r="C11572" s="3"/>
    </row>
    <row r="11573" spans="3:3">
      <c r="C11573" s="3"/>
    </row>
    <row r="11574" spans="3:3">
      <c r="C11574" s="3"/>
    </row>
    <row r="11575" spans="3:3">
      <c r="C11575" s="3"/>
    </row>
    <row r="11576" spans="3:3">
      <c r="C11576" s="3"/>
    </row>
    <row r="11577" spans="3:3">
      <c r="C11577" s="3"/>
    </row>
    <row r="11578" spans="3:3">
      <c r="C11578" s="3"/>
    </row>
    <row r="11579" spans="3:3">
      <c r="C11579" s="3"/>
    </row>
    <row r="11580" spans="3:3">
      <c r="C11580" s="3"/>
    </row>
    <row r="11581" spans="3:3">
      <c r="C11581" s="3"/>
    </row>
    <row r="11582" spans="3:3">
      <c r="C11582" s="3"/>
    </row>
    <row r="11583" spans="3:3">
      <c r="C11583" s="3"/>
    </row>
    <row r="11584" spans="3:3">
      <c r="C11584" s="3"/>
    </row>
    <row r="11585" spans="3:3">
      <c r="C11585" s="3"/>
    </row>
    <row r="11586" spans="3:3">
      <c r="C11586" s="3"/>
    </row>
    <row r="11587" spans="3:3">
      <c r="C11587" s="3"/>
    </row>
    <row r="11588" spans="3:3">
      <c r="C11588" s="3"/>
    </row>
    <row r="11589" spans="3:3">
      <c r="C11589" s="3"/>
    </row>
    <row r="11590" spans="3:3">
      <c r="C11590" s="3"/>
    </row>
    <row r="11591" spans="3:3">
      <c r="C11591" s="3"/>
    </row>
    <row r="11592" spans="3:3">
      <c r="C11592" s="3"/>
    </row>
    <row r="11593" spans="3:3">
      <c r="C11593" s="3"/>
    </row>
    <row r="11594" spans="3:3">
      <c r="C11594" s="3"/>
    </row>
    <row r="11595" spans="3:3">
      <c r="C11595" s="3"/>
    </row>
    <row r="11596" spans="3:3">
      <c r="C11596" s="3"/>
    </row>
    <row r="11597" spans="3:3">
      <c r="C11597" s="3"/>
    </row>
    <row r="11598" spans="3:3">
      <c r="C11598" s="3"/>
    </row>
    <row r="11599" spans="3:3">
      <c r="C11599" s="3"/>
    </row>
    <row r="11600" spans="3:3">
      <c r="C11600" s="3"/>
    </row>
    <row r="11601" spans="3:3">
      <c r="C11601" s="3"/>
    </row>
    <row r="11602" spans="3:3">
      <c r="C11602" s="3"/>
    </row>
    <row r="11603" spans="3:3">
      <c r="C11603" s="3"/>
    </row>
    <row r="11604" spans="3:3">
      <c r="C11604" s="3"/>
    </row>
    <row r="11605" spans="3:3">
      <c r="C11605" s="3"/>
    </row>
    <row r="11606" spans="3:3">
      <c r="C11606" s="3"/>
    </row>
    <row r="11607" spans="3:3">
      <c r="C11607" s="3"/>
    </row>
    <row r="11608" spans="3:3">
      <c r="C11608" s="3"/>
    </row>
    <row r="11609" spans="3:3">
      <c r="C11609" s="3"/>
    </row>
    <row r="11610" spans="3:3">
      <c r="C11610" s="3"/>
    </row>
    <row r="11611" spans="3:3">
      <c r="C11611" s="3"/>
    </row>
    <row r="11612" spans="3:3">
      <c r="C11612" s="3"/>
    </row>
    <row r="11613" spans="3:3">
      <c r="C11613" s="3"/>
    </row>
    <row r="11614" spans="3:3">
      <c r="C11614" s="3"/>
    </row>
    <row r="11615" spans="3:3">
      <c r="C11615" s="3"/>
    </row>
    <row r="11616" spans="3:3">
      <c r="C11616" s="3"/>
    </row>
    <row r="11617" spans="3:3">
      <c r="C11617" s="3"/>
    </row>
    <row r="11618" spans="3:3">
      <c r="C11618" s="3"/>
    </row>
    <row r="11619" spans="3:3">
      <c r="C11619" s="3"/>
    </row>
    <row r="11620" spans="3:3">
      <c r="C11620" s="3"/>
    </row>
    <row r="11621" spans="3:3">
      <c r="C11621" s="3"/>
    </row>
    <row r="11622" spans="3:3">
      <c r="C11622" s="3"/>
    </row>
    <row r="11623" spans="3:3">
      <c r="C11623" s="3"/>
    </row>
    <row r="11624" spans="3:3">
      <c r="C11624" s="3"/>
    </row>
    <row r="11625" spans="3:3">
      <c r="C11625" s="3"/>
    </row>
    <row r="11626" spans="3:3">
      <c r="C11626" s="3"/>
    </row>
    <row r="11627" spans="3:3">
      <c r="C11627" s="3"/>
    </row>
    <row r="11628" spans="3:3">
      <c r="C11628" s="3"/>
    </row>
    <row r="11629" spans="3:3">
      <c r="C11629" s="3"/>
    </row>
    <row r="11630" spans="3:3">
      <c r="C11630" s="3"/>
    </row>
    <row r="11631" spans="3:3">
      <c r="C11631" s="3"/>
    </row>
    <row r="11632" spans="3:3">
      <c r="C11632" s="3"/>
    </row>
    <row r="11633" spans="3:3">
      <c r="C11633" s="3"/>
    </row>
    <row r="11634" spans="3:3">
      <c r="C11634" s="3"/>
    </row>
    <row r="11635" spans="3:3">
      <c r="C11635" s="3"/>
    </row>
    <row r="11636" spans="3:3">
      <c r="C11636" s="3"/>
    </row>
    <row r="11637" spans="3:3">
      <c r="C11637" s="3"/>
    </row>
    <row r="11638" spans="3:3">
      <c r="C11638" s="3"/>
    </row>
    <row r="11639" spans="3:3">
      <c r="C11639" s="3"/>
    </row>
    <row r="11640" spans="3:3">
      <c r="C11640" s="3"/>
    </row>
    <row r="11641" spans="3:3">
      <c r="C11641" s="3"/>
    </row>
    <row r="11642" spans="3:3">
      <c r="C11642" s="3"/>
    </row>
    <row r="11643" spans="3:3">
      <c r="C11643" s="3"/>
    </row>
    <row r="11644" spans="3:3">
      <c r="C11644" s="3"/>
    </row>
    <row r="11645" spans="3:3">
      <c r="C11645" s="3"/>
    </row>
    <row r="11646" spans="3:3">
      <c r="C11646" s="3"/>
    </row>
    <row r="11647" spans="3:3">
      <c r="C11647" s="3"/>
    </row>
    <row r="11648" spans="3:3">
      <c r="C11648" s="3"/>
    </row>
    <row r="11649" spans="3:3">
      <c r="C11649" s="3"/>
    </row>
    <row r="11650" spans="3:3">
      <c r="C11650" s="3"/>
    </row>
    <row r="11651" spans="3:3">
      <c r="C11651" s="3"/>
    </row>
    <row r="11652" spans="3:3">
      <c r="C11652" s="3"/>
    </row>
    <row r="11653" spans="3:3">
      <c r="C11653" s="3"/>
    </row>
    <row r="11654" spans="3:3">
      <c r="C11654" s="3"/>
    </row>
    <row r="11655" spans="3:3">
      <c r="C11655" s="3"/>
    </row>
    <row r="11656" spans="3:3">
      <c r="C11656" s="3"/>
    </row>
    <row r="11657" spans="3:3">
      <c r="C11657" s="3"/>
    </row>
    <row r="11658" spans="3:3">
      <c r="C11658" s="3"/>
    </row>
    <row r="11659" spans="3:3">
      <c r="C11659" s="3"/>
    </row>
    <row r="11660" spans="3:3">
      <c r="C11660" s="3"/>
    </row>
    <row r="11661" spans="3:3">
      <c r="C11661" s="3"/>
    </row>
    <row r="11662" spans="3:3">
      <c r="C11662" s="3"/>
    </row>
    <row r="11663" spans="3:3">
      <c r="C11663" s="3"/>
    </row>
    <row r="11664" spans="3:3">
      <c r="C11664" s="3"/>
    </row>
    <row r="11665" spans="3:3">
      <c r="C11665" s="3"/>
    </row>
    <row r="11666" spans="3:3">
      <c r="C11666" s="3"/>
    </row>
    <row r="11667" spans="3:3">
      <c r="C11667" s="3"/>
    </row>
    <row r="11668" spans="3:3">
      <c r="C11668" s="3"/>
    </row>
    <row r="11669" spans="3:3">
      <c r="C11669" s="3"/>
    </row>
    <row r="11670" spans="3:3">
      <c r="C11670" s="3"/>
    </row>
    <row r="11671" spans="3:3">
      <c r="C11671" s="3"/>
    </row>
    <row r="11672" spans="3:3">
      <c r="C11672" s="3"/>
    </row>
    <row r="11673" spans="3:3">
      <c r="C11673" s="3"/>
    </row>
    <row r="11674" spans="3:3">
      <c r="C11674" s="3"/>
    </row>
    <row r="11675" spans="3:3">
      <c r="C11675" s="3"/>
    </row>
    <row r="11676" spans="3:3">
      <c r="C11676" s="3"/>
    </row>
    <row r="11677" spans="3:3">
      <c r="C11677" s="3"/>
    </row>
    <row r="11678" spans="3:3">
      <c r="C11678" s="3"/>
    </row>
    <row r="11679" spans="3:3">
      <c r="C11679" s="3"/>
    </row>
    <row r="11680" spans="3:3">
      <c r="C11680" s="3"/>
    </row>
    <row r="11681" spans="3:3">
      <c r="C11681" s="3"/>
    </row>
    <row r="11682" spans="3:3">
      <c r="C11682" s="3"/>
    </row>
    <row r="11683" spans="3:3">
      <c r="C11683" s="3"/>
    </row>
    <row r="11684" spans="3:3">
      <c r="C11684" s="3"/>
    </row>
    <row r="11685" spans="3:3">
      <c r="C11685" s="3"/>
    </row>
    <row r="11686" spans="3:3">
      <c r="C11686" s="3"/>
    </row>
    <row r="11687" spans="3:3">
      <c r="C11687" s="3"/>
    </row>
    <row r="11688" spans="3:3">
      <c r="C11688" s="3"/>
    </row>
    <row r="11689" spans="3:3">
      <c r="C11689" s="3"/>
    </row>
    <row r="11690" spans="3:3">
      <c r="C11690" s="3"/>
    </row>
    <row r="11691" spans="3:3">
      <c r="C11691" s="3"/>
    </row>
    <row r="11692" spans="3:3">
      <c r="C11692" s="3"/>
    </row>
    <row r="11693" spans="3:3">
      <c r="C11693" s="3"/>
    </row>
    <row r="11694" spans="3:3">
      <c r="C11694" s="3"/>
    </row>
    <row r="11695" spans="3:3">
      <c r="C11695" s="3"/>
    </row>
    <row r="11696" spans="3:3">
      <c r="C11696" s="3"/>
    </row>
    <row r="11697" spans="3:3">
      <c r="C11697" s="3"/>
    </row>
    <row r="11698" spans="3:3">
      <c r="C11698" s="3"/>
    </row>
    <row r="11699" spans="3:3">
      <c r="C11699" s="3"/>
    </row>
    <row r="11700" spans="3:3">
      <c r="C11700" s="3"/>
    </row>
    <row r="11701" spans="3:3">
      <c r="C11701" s="3"/>
    </row>
    <row r="11702" spans="3:3">
      <c r="C11702" s="3"/>
    </row>
    <row r="11703" spans="3:3">
      <c r="C11703" s="3"/>
    </row>
    <row r="11704" spans="3:3">
      <c r="C11704" s="3"/>
    </row>
    <row r="11705" spans="3:3">
      <c r="C11705" s="3"/>
    </row>
    <row r="11706" spans="3:3">
      <c r="C11706" s="3"/>
    </row>
    <row r="11707" spans="3:3">
      <c r="C11707" s="3"/>
    </row>
    <row r="11708" spans="3:3">
      <c r="C11708" s="3"/>
    </row>
    <row r="11709" spans="3:3">
      <c r="C11709" s="3"/>
    </row>
    <row r="11710" spans="3:3">
      <c r="C11710" s="3"/>
    </row>
    <row r="11711" spans="3:3">
      <c r="C11711" s="3"/>
    </row>
    <row r="11712" spans="3:3">
      <c r="C11712" s="3"/>
    </row>
    <row r="11713" spans="3:3">
      <c r="C11713" s="3"/>
    </row>
    <row r="11714" spans="3:3">
      <c r="C11714" s="3"/>
    </row>
    <row r="11715" spans="3:3">
      <c r="C11715" s="3"/>
    </row>
    <row r="11716" spans="3:3">
      <c r="C11716" s="3"/>
    </row>
    <row r="11717" spans="3:3">
      <c r="C11717" s="3"/>
    </row>
    <row r="11718" spans="3:3">
      <c r="C11718" s="3"/>
    </row>
    <row r="11719" spans="3:3">
      <c r="C11719" s="3"/>
    </row>
    <row r="11720" spans="3:3">
      <c r="C11720" s="3"/>
    </row>
    <row r="11721" spans="3:3">
      <c r="C11721" s="3"/>
    </row>
    <row r="11722" spans="3:3">
      <c r="C11722" s="3"/>
    </row>
    <row r="11723" spans="3:3">
      <c r="C11723" s="3"/>
    </row>
    <row r="11724" spans="3:3">
      <c r="C11724" s="3"/>
    </row>
    <row r="11725" spans="3:3">
      <c r="C11725" s="3"/>
    </row>
    <row r="11726" spans="3:3">
      <c r="C11726" s="3"/>
    </row>
    <row r="11727" spans="3:3">
      <c r="C11727" s="3"/>
    </row>
    <row r="11728" spans="3:3">
      <c r="C11728" s="3"/>
    </row>
    <row r="11729" spans="3:3">
      <c r="C11729" s="3"/>
    </row>
    <row r="11730" spans="3:3">
      <c r="C11730" s="3"/>
    </row>
    <row r="11731" spans="3:3">
      <c r="C11731" s="3"/>
    </row>
    <row r="11732" spans="3:3">
      <c r="C11732" s="3"/>
    </row>
    <row r="11733" spans="3:3">
      <c r="C11733" s="3"/>
    </row>
    <row r="11734" spans="3:3">
      <c r="C11734" s="3"/>
    </row>
    <row r="11735" spans="3:3">
      <c r="C11735" s="3"/>
    </row>
    <row r="11736" spans="3:3">
      <c r="C11736" s="3"/>
    </row>
    <row r="11737" spans="3:3">
      <c r="C11737" s="3"/>
    </row>
    <row r="11738" spans="3:3">
      <c r="C11738" s="3"/>
    </row>
    <row r="11739" spans="3:3">
      <c r="C11739" s="3"/>
    </row>
    <row r="11740" spans="3:3">
      <c r="C11740" s="3"/>
    </row>
    <row r="11741" spans="3:3">
      <c r="C11741" s="3"/>
    </row>
    <row r="11742" spans="3:3">
      <c r="C11742" s="3"/>
    </row>
    <row r="11743" spans="3:3">
      <c r="C11743" s="3"/>
    </row>
    <row r="11744" spans="3:3">
      <c r="C11744" s="3"/>
    </row>
    <row r="11745" spans="3:3">
      <c r="C11745" s="3"/>
    </row>
    <row r="11746" spans="3:3">
      <c r="C11746" s="3"/>
    </row>
    <row r="11747" spans="3:3">
      <c r="C11747" s="3"/>
    </row>
    <row r="11748" spans="3:3">
      <c r="C11748" s="3"/>
    </row>
    <row r="11749" spans="3:3">
      <c r="C11749" s="3"/>
    </row>
    <row r="11750" spans="3:3">
      <c r="C11750" s="3"/>
    </row>
    <row r="11751" spans="3:3">
      <c r="C11751" s="3"/>
    </row>
    <row r="11752" spans="3:3">
      <c r="C11752" s="3"/>
    </row>
    <row r="11753" spans="3:3">
      <c r="C11753" s="3"/>
    </row>
    <row r="11754" spans="3:3">
      <c r="C11754" s="3"/>
    </row>
    <row r="11755" spans="3:3">
      <c r="C11755" s="3"/>
    </row>
    <row r="11756" spans="3:3">
      <c r="C11756" s="3"/>
    </row>
    <row r="11757" spans="3:3">
      <c r="C11757" s="3"/>
    </row>
    <row r="11758" spans="3:3">
      <c r="C11758" s="3"/>
    </row>
    <row r="11759" spans="3:3">
      <c r="C11759" s="3"/>
    </row>
    <row r="11760" spans="3:3">
      <c r="C11760" s="3"/>
    </row>
    <row r="11761" spans="3:3">
      <c r="C11761" s="3"/>
    </row>
    <row r="11762" spans="3:3">
      <c r="C11762" s="3"/>
    </row>
    <row r="11763" spans="3:3">
      <c r="C11763" s="3"/>
    </row>
    <row r="11764" spans="3:3">
      <c r="C11764" s="3"/>
    </row>
    <row r="11765" spans="3:3">
      <c r="C11765" s="3"/>
    </row>
    <row r="11766" spans="3:3">
      <c r="C11766" s="3"/>
    </row>
    <row r="11767" spans="3:3">
      <c r="C11767" s="3"/>
    </row>
    <row r="11768" spans="3:3">
      <c r="C11768" s="3"/>
    </row>
    <row r="11769" spans="3:3">
      <c r="C11769" s="3"/>
    </row>
    <row r="11770" spans="3:3">
      <c r="C11770" s="3"/>
    </row>
    <row r="11771" spans="3:3">
      <c r="C11771" s="3"/>
    </row>
    <row r="11772" spans="3:3">
      <c r="C11772" s="3"/>
    </row>
    <row r="11773" spans="3:3">
      <c r="C11773" s="3"/>
    </row>
    <row r="11774" spans="3:3">
      <c r="C11774" s="3"/>
    </row>
    <row r="11775" spans="3:3">
      <c r="C11775" s="3"/>
    </row>
    <row r="11776" spans="3:3">
      <c r="C11776" s="3"/>
    </row>
    <row r="11777" spans="3:3">
      <c r="C11777" s="3"/>
    </row>
    <row r="11778" spans="3:3">
      <c r="C11778" s="3"/>
    </row>
    <row r="11779" spans="3:3">
      <c r="C11779" s="3"/>
    </row>
    <row r="11780" spans="3:3">
      <c r="C11780" s="3"/>
    </row>
    <row r="11781" spans="3:3">
      <c r="C11781" s="3"/>
    </row>
    <row r="11782" spans="3:3">
      <c r="C11782" s="3"/>
    </row>
    <row r="11783" spans="3:3">
      <c r="C11783" s="3"/>
    </row>
    <row r="11784" spans="3:3">
      <c r="C11784" s="3"/>
    </row>
    <row r="11785" spans="3:3">
      <c r="C11785" s="3"/>
    </row>
    <row r="11786" spans="3:3">
      <c r="C11786" s="3"/>
    </row>
    <row r="11787" spans="3:3">
      <c r="C11787" s="3"/>
    </row>
    <row r="11788" spans="3:3">
      <c r="C11788" s="3"/>
    </row>
    <row r="11789" spans="3:3">
      <c r="C11789" s="3"/>
    </row>
    <row r="11790" spans="3:3">
      <c r="C11790" s="3"/>
    </row>
    <row r="11791" spans="3:3">
      <c r="C11791" s="3"/>
    </row>
    <row r="11792" spans="3:3">
      <c r="C11792" s="3"/>
    </row>
    <row r="11793" spans="3:3">
      <c r="C11793" s="3"/>
    </row>
    <row r="11794" spans="3:3">
      <c r="C11794" s="3"/>
    </row>
    <row r="11795" spans="3:3">
      <c r="C11795" s="3"/>
    </row>
    <row r="11796" spans="3:3">
      <c r="C11796" s="3"/>
    </row>
    <row r="11797" spans="3:3">
      <c r="C11797" s="3"/>
    </row>
    <row r="11798" spans="3:3">
      <c r="C11798" s="3"/>
    </row>
    <row r="11799" spans="3:3">
      <c r="C11799" s="3"/>
    </row>
    <row r="11800" spans="3:3">
      <c r="C11800" s="3"/>
    </row>
    <row r="11801" spans="3:3">
      <c r="C11801" s="3"/>
    </row>
    <row r="11802" spans="3:3">
      <c r="C11802" s="3"/>
    </row>
    <row r="11803" spans="3:3">
      <c r="C11803" s="3"/>
    </row>
    <row r="11804" spans="3:3">
      <c r="C11804" s="3"/>
    </row>
    <row r="11805" spans="3:3">
      <c r="C11805" s="3"/>
    </row>
    <row r="11806" spans="3:3">
      <c r="C11806" s="3"/>
    </row>
    <row r="11807" spans="3:3">
      <c r="C11807" s="3"/>
    </row>
    <row r="11808" spans="3:3">
      <c r="C11808" s="3"/>
    </row>
    <row r="11809" spans="3:3">
      <c r="C11809" s="3"/>
    </row>
    <row r="11810" spans="3:3">
      <c r="C11810" s="3"/>
    </row>
    <row r="11811" spans="3:3">
      <c r="C11811" s="3"/>
    </row>
    <row r="11812" spans="3:3">
      <c r="C11812" s="3"/>
    </row>
    <row r="11813" spans="3:3">
      <c r="C11813" s="3"/>
    </row>
    <row r="11814" spans="3:3">
      <c r="C11814" s="3"/>
    </row>
    <row r="11815" spans="3:3">
      <c r="C11815" s="3"/>
    </row>
    <row r="11816" spans="3:3">
      <c r="C11816" s="3"/>
    </row>
    <row r="11817" spans="3:3">
      <c r="C11817" s="3"/>
    </row>
    <row r="11818" spans="3:3">
      <c r="C11818" s="3"/>
    </row>
    <row r="11819" spans="3:3">
      <c r="C11819" s="3"/>
    </row>
    <row r="11820" spans="3:3">
      <c r="C11820" s="3"/>
    </row>
    <row r="11821" spans="3:3">
      <c r="C11821" s="3"/>
    </row>
    <row r="11822" spans="3:3">
      <c r="C11822" s="3"/>
    </row>
    <row r="11823" spans="3:3">
      <c r="C11823" s="3"/>
    </row>
    <row r="11824" spans="3:3">
      <c r="C11824" s="3"/>
    </row>
    <row r="11825" spans="3:3">
      <c r="C11825" s="3"/>
    </row>
    <row r="11826" spans="3:3">
      <c r="C11826" s="3"/>
    </row>
    <row r="11827" spans="3:3">
      <c r="C11827" s="3"/>
    </row>
    <row r="11828" spans="3:3">
      <c r="C11828" s="3"/>
    </row>
    <row r="11829" spans="3:3">
      <c r="C11829" s="3"/>
    </row>
    <row r="11830" spans="3:3">
      <c r="C11830" s="3"/>
    </row>
    <row r="11831" spans="3:3">
      <c r="C11831" s="3"/>
    </row>
    <row r="11832" spans="3:3">
      <c r="C11832" s="3"/>
    </row>
    <row r="11833" spans="3:3">
      <c r="C11833" s="3"/>
    </row>
    <row r="11834" spans="3:3">
      <c r="C11834" s="3"/>
    </row>
    <row r="11835" spans="3:3">
      <c r="C11835" s="3"/>
    </row>
    <row r="11836" spans="3:3">
      <c r="C11836" s="3"/>
    </row>
    <row r="11837" spans="3:3">
      <c r="C11837" s="3"/>
    </row>
    <row r="11838" spans="3:3">
      <c r="C11838" s="3"/>
    </row>
    <row r="11839" spans="3:3">
      <c r="C11839" s="3"/>
    </row>
    <row r="11840" spans="3:3">
      <c r="C11840" s="3"/>
    </row>
    <row r="11841" spans="3:3">
      <c r="C11841" s="3"/>
    </row>
    <row r="11842" spans="3:3">
      <c r="C11842" s="3"/>
    </row>
    <row r="11843" spans="3:3">
      <c r="C11843" s="3"/>
    </row>
    <row r="11844" spans="3:3">
      <c r="C11844" s="3"/>
    </row>
    <row r="11845" spans="3:3">
      <c r="C11845" s="3"/>
    </row>
    <row r="11846" spans="3:3">
      <c r="C11846" s="3"/>
    </row>
    <row r="11847" spans="3:3">
      <c r="C11847" s="3"/>
    </row>
    <row r="11848" spans="3:3">
      <c r="C11848" s="3"/>
    </row>
    <row r="11849" spans="3:3">
      <c r="C11849" s="3"/>
    </row>
    <row r="11850" spans="3:3">
      <c r="C11850" s="3"/>
    </row>
    <row r="11851" spans="3:3">
      <c r="C11851" s="3"/>
    </row>
    <row r="11852" spans="3:3">
      <c r="C11852" s="3"/>
    </row>
    <row r="11853" spans="3:3">
      <c r="C11853" s="3"/>
    </row>
    <row r="11854" spans="3:3">
      <c r="C11854" s="3"/>
    </row>
    <row r="11855" spans="3:3">
      <c r="C11855" s="3"/>
    </row>
    <row r="11856" spans="3:3">
      <c r="C11856" s="3"/>
    </row>
    <row r="11857" spans="3:3">
      <c r="C11857" s="3"/>
    </row>
    <row r="11858" spans="3:3">
      <c r="C11858" s="3"/>
    </row>
    <row r="11859" spans="3:3">
      <c r="C11859" s="3"/>
    </row>
    <row r="11860" spans="3:3">
      <c r="C11860" s="3"/>
    </row>
    <row r="11861" spans="3:3">
      <c r="C11861" s="3"/>
    </row>
    <row r="11862" spans="3:3">
      <c r="C11862" s="3"/>
    </row>
    <row r="11863" spans="3:3">
      <c r="C11863" s="3"/>
    </row>
    <row r="11864" spans="3:3">
      <c r="C11864" s="3"/>
    </row>
    <row r="11865" spans="3:3">
      <c r="C11865" s="3"/>
    </row>
    <row r="11866" spans="3:3">
      <c r="C11866" s="3"/>
    </row>
    <row r="11867" spans="3:3">
      <c r="C11867" s="3"/>
    </row>
    <row r="11868" spans="3:3">
      <c r="C11868" s="3"/>
    </row>
    <row r="11869" spans="3:3">
      <c r="C11869" s="3"/>
    </row>
    <row r="11870" spans="3:3">
      <c r="C11870" s="3"/>
    </row>
    <row r="11871" spans="3:3">
      <c r="C11871" s="3"/>
    </row>
    <row r="11872" spans="3:3">
      <c r="C11872" s="3"/>
    </row>
    <row r="11873" spans="3:3">
      <c r="C11873" s="3"/>
    </row>
    <row r="11874" spans="3:3">
      <c r="C11874" s="3"/>
    </row>
    <row r="11875" spans="3:3">
      <c r="C11875" s="3"/>
    </row>
    <row r="11876" spans="3:3">
      <c r="C11876" s="3"/>
    </row>
    <row r="11877" spans="3:3">
      <c r="C11877" s="3"/>
    </row>
    <row r="11878" spans="3:3">
      <c r="C11878" s="3"/>
    </row>
    <row r="11879" spans="3:3">
      <c r="C11879" s="3"/>
    </row>
    <row r="11880" spans="3:3">
      <c r="C11880" s="3"/>
    </row>
    <row r="11881" spans="3:3">
      <c r="C11881" s="3"/>
    </row>
    <row r="11882" spans="3:3">
      <c r="C11882" s="3"/>
    </row>
    <row r="11883" spans="3:3">
      <c r="C11883" s="3"/>
    </row>
    <row r="11884" spans="3:3">
      <c r="C11884" s="3"/>
    </row>
    <row r="11885" spans="3:3">
      <c r="C11885" s="3"/>
    </row>
    <row r="11886" spans="3:3">
      <c r="C11886" s="3"/>
    </row>
    <row r="11887" spans="3:3">
      <c r="C11887" s="3"/>
    </row>
    <row r="11888" spans="3:3">
      <c r="C11888" s="3"/>
    </row>
    <row r="11889" spans="3:3">
      <c r="C11889" s="3"/>
    </row>
    <row r="11890" spans="3:3">
      <c r="C11890" s="3"/>
    </row>
    <row r="11891" spans="3:3">
      <c r="C11891" s="3"/>
    </row>
    <row r="11892" spans="3:3">
      <c r="C11892" s="3"/>
    </row>
    <row r="11893" spans="3:3">
      <c r="C11893" s="3"/>
    </row>
    <row r="11894" spans="3:3">
      <c r="C11894" s="3"/>
    </row>
    <row r="11895" spans="3:3">
      <c r="C11895" s="3"/>
    </row>
    <row r="11896" spans="3:3">
      <c r="C11896" s="3"/>
    </row>
    <row r="11897" spans="3:3">
      <c r="C11897" s="3"/>
    </row>
    <row r="11898" spans="3:3">
      <c r="C11898" s="3"/>
    </row>
    <row r="11899" spans="3:3">
      <c r="C11899" s="3"/>
    </row>
    <row r="11900" spans="3:3">
      <c r="C11900" s="3"/>
    </row>
    <row r="11901" spans="3:3">
      <c r="C11901" s="3"/>
    </row>
    <row r="11902" spans="3:3">
      <c r="C11902" s="3"/>
    </row>
    <row r="11903" spans="3:3">
      <c r="C11903" s="3"/>
    </row>
    <row r="11904" spans="3:3">
      <c r="C11904" s="3"/>
    </row>
    <row r="11905" spans="3:3">
      <c r="C11905" s="3"/>
    </row>
    <row r="11906" spans="3:3">
      <c r="C11906" s="3"/>
    </row>
    <row r="11907" spans="3:3">
      <c r="C11907" s="3"/>
    </row>
    <row r="11908" spans="3:3">
      <c r="C11908" s="3"/>
    </row>
    <row r="11909" spans="3:3">
      <c r="C11909" s="3"/>
    </row>
    <row r="11910" spans="3:3">
      <c r="C11910" s="3"/>
    </row>
    <row r="11911" spans="3:3">
      <c r="C11911" s="3"/>
    </row>
    <row r="11912" spans="3:3">
      <c r="C11912" s="3"/>
    </row>
    <row r="11913" spans="3:3">
      <c r="C11913" s="3"/>
    </row>
    <row r="11914" spans="3:3">
      <c r="C11914" s="3"/>
    </row>
    <row r="11915" spans="3:3">
      <c r="C11915" s="3"/>
    </row>
    <row r="11916" spans="3:3">
      <c r="C11916" s="3"/>
    </row>
    <row r="11917" spans="3:3">
      <c r="C11917" s="3"/>
    </row>
    <row r="11918" spans="3:3">
      <c r="C11918" s="3"/>
    </row>
    <row r="11919" spans="3:3">
      <c r="C11919" s="3"/>
    </row>
    <row r="11920" spans="3:3">
      <c r="C11920" s="3"/>
    </row>
    <row r="11921" spans="3:3">
      <c r="C11921" s="3"/>
    </row>
    <row r="11922" spans="3:3">
      <c r="C11922" s="3"/>
    </row>
    <row r="11923" spans="3:3">
      <c r="C11923" s="3"/>
    </row>
    <row r="11924" spans="3:3">
      <c r="C11924" s="3"/>
    </row>
    <row r="11925" spans="3:3">
      <c r="C11925" s="3"/>
    </row>
    <row r="11926" spans="3:3">
      <c r="C11926" s="3"/>
    </row>
    <row r="11927" spans="3:3">
      <c r="C11927" s="3"/>
    </row>
    <row r="11928" spans="3:3">
      <c r="C11928" s="3"/>
    </row>
    <row r="11929" spans="3:3">
      <c r="C11929" s="3"/>
    </row>
    <row r="11930" spans="3:3">
      <c r="C11930" s="3"/>
    </row>
    <row r="11931" spans="3:3">
      <c r="C11931" s="3"/>
    </row>
    <row r="11932" spans="3:3">
      <c r="C11932" s="3"/>
    </row>
    <row r="11933" spans="3:3">
      <c r="C11933" s="3"/>
    </row>
    <row r="11934" spans="3:3">
      <c r="C11934" s="3"/>
    </row>
    <row r="11935" spans="3:3">
      <c r="C11935" s="3"/>
    </row>
    <row r="11936" spans="3:3">
      <c r="C11936" s="3"/>
    </row>
    <row r="11937" spans="3:3">
      <c r="C11937" s="3"/>
    </row>
    <row r="11938" spans="3:3">
      <c r="C11938" s="3"/>
    </row>
    <row r="11939" spans="3:3">
      <c r="C11939" s="3"/>
    </row>
    <row r="11940" spans="3:3">
      <c r="C11940" s="3"/>
    </row>
    <row r="11941" spans="3:3">
      <c r="C11941" s="3"/>
    </row>
    <row r="11942" spans="3:3">
      <c r="C11942" s="3"/>
    </row>
    <row r="11943" spans="3:3">
      <c r="C11943" s="3"/>
    </row>
    <row r="11944" spans="3:3">
      <c r="C11944" s="3"/>
    </row>
    <row r="11945" spans="3:3">
      <c r="C11945" s="3"/>
    </row>
    <row r="11946" spans="3:3">
      <c r="C11946" s="3"/>
    </row>
    <row r="11947" spans="3:3">
      <c r="C11947" s="3"/>
    </row>
    <row r="11948" spans="3:3">
      <c r="C11948" s="3"/>
    </row>
    <row r="11949" spans="3:3">
      <c r="C11949" s="3"/>
    </row>
    <row r="11950" spans="3:3">
      <c r="C11950" s="3"/>
    </row>
    <row r="11951" spans="3:3">
      <c r="C11951" s="3"/>
    </row>
    <row r="11952" spans="3:3">
      <c r="C11952" s="3"/>
    </row>
    <row r="11953" spans="3:3">
      <c r="C11953" s="3"/>
    </row>
    <row r="11954" spans="3:3">
      <c r="C11954" s="3"/>
    </row>
    <row r="11955" spans="3:3">
      <c r="C11955" s="3"/>
    </row>
    <row r="11956" spans="3:3">
      <c r="C11956" s="3"/>
    </row>
    <row r="11957" spans="3:3">
      <c r="C11957" s="3"/>
    </row>
    <row r="11958" spans="3:3">
      <c r="C11958" s="3"/>
    </row>
    <row r="11959" spans="3:3">
      <c r="C11959" s="3"/>
    </row>
    <row r="11960" spans="3:3">
      <c r="C11960" s="3"/>
    </row>
    <row r="11961" spans="3:3">
      <c r="C11961" s="3"/>
    </row>
    <row r="11962" spans="3:3">
      <c r="C11962" s="3"/>
    </row>
    <row r="11963" spans="3:3">
      <c r="C11963" s="3"/>
    </row>
    <row r="11964" spans="3:3">
      <c r="C11964" s="3"/>
    </row>
    <row r="11965" spans="3:3">
      <c r="C11965" s="3"/>
    </row>
    <row r="11966" spans="3:3">
      <c r="C11966" s="3"/>
    </row>
    <row r="11967" spans="3:3">
      <c r="C11967" s="3"/>
    </row>
    <row r="11968" spans="3:3">
      <c r="C11968" s="3"/>
    </row>
    <row r="11969" spans="3:3">
      <c r="C11969" s="3"/>
    </row>
    <row r="11970" spans="3:3">
      <c r="C11970" s="3"/>
    </row>
    <row r="11971" spans="3:3">
      <c r="C11971" s="3"/>
    </row>
    <row r="11972" spans="3:3">
      <c r="C11972" s="3"/>
    </row>
    <row r="11973" spans="3:3">
      <c r="C11973" s="3"/>
    </row>
    <row r="11974" spans="3:3">
      <c r="C11974" s="3"/>
    </row>
    <row r="11975" spans="3:3">
      <c r="C11975" s="3"/>
    </row>
    <row r="11976" spans="3:3">
      <c r="C11976" s="3"/>
    </row>
    <row r="11977" spans="3:3">
      <c r="C11977" s="3"/>
    </row>
    <row r="11978" spans="3:3">
      <c r="C11978" s="3"/>
    </row>
    <row r="11979" spans="3:3">
      <c r="C11979" s="3"/>
    </row>
    <row r="11980" spans="3:3">
      <c r="C11980" s="3"/>
    </row>
    <row r="11981" spans="3:3">
      <c r="C11981" s="3"/>
    </row>
    <row r="11982" spans="3:3">
      <c r="C11982" s="3"/>
    </row>
    <row r="11983" spans="3:3">
      <c r="C11983" s="3"/>
    </row>
    <row r="11984" spans="3:3">
      <c r="C11984" s="3"/>
    </row>
    <row r="11985" spans="3:3">
      <c r="C11985" s="3"/>
    </row>
    <row r="11986" spans="3:3">
      <c r="C11986" s="3"/>
    </row>
    <row r="11987" spans="3:3">
      <c r="C11987" s="3"/>
    </row>
    <row r="11988" spans="3:3">
      <c r="C11988" s="3"/>
    </row>
    <row r="11989" spans="3:3">
      <c r="C11989" s="3"/>
    </row>
    <row r="11990" spans="3:3">
      <c r="C11990" s="3"/>
    </row>
    <row r="11991" spans="3:3">
      <c r="C11991" s="3"/>
    </row>
    <row r="11992" spans="3:3">
      <c r="C11992" s="3"/>
    </row>
    <row r="11993" spans="3:3">
      <c r="C11993" s="3"/>
    </row>
    <row r="11994" spans="3:3">
      <c r="C11994" s="3"/>
    </row>
    <row r="11995" spans="3:3">
      <c r="C11995" s="3"/>
    </row>
    <row r="11996" spans="3:3">
      <c r="C11996" s="3"/>
    </row>
    <row r="11997" spans="3:3">
      <c r="C11997" s="3"/>
    </row>
    <row r="11998" spans="3:3">
      <c r="C11998" s="3"/>
    </row>
    <row r="11999" spans="3:3">
      <c r="C11999" s="3"/>
    </row>
    <row r="12000" spans="3:3">
      <c r="C12000" s="3"/>
    </row>
    <row r="12001" spans="3:3">
      <c r="C12001" s="3"/>
    </row>
    <row r="12002" spans="3:3">
      <c r="C12002" s="3"/>
    </row>
    <row r="12003" spans="3:3">
      <c r="C12003" s="3"/>
    </row>
    <row r="12004" spans="3:3">
      <c r="C12004" s="3"/>
    </row>
    <row r="12005" spans="3:3">
      <c r="C12005" s="3"/>
    </row>
    <row r="12006" spans="3:3">
      <c r="C12006" s="3"/>
    </row>
    <row r="12007" spans="3:3">
      <c r="C12007" s="3"/>
    </row>
    <row r="12008" spans="3:3">
      <c r="C12008" s="3"/>
    </row>
    <row r="12009" spans="3:3">
      <c r="C12009" s="3"/>
    </row>
    <row r="12010" spans="3:3">
      <c r="C12010" s="3"/>
    </row>
    <row r="12011" spans="3:3">
      <c r="C12011" s="3"/>
    </row>
    <row r="12012" spans="3:3">
      <c r="C12012" s="3"/>
    </row>
    <row r="12013" spans="3:3">
      <c r="C12013" s="3"/>
    </row>
    <row r="12014" spans="3:3">
      <c r="C12014" s="3"/>
    </row>
    <row r="12015" spans="3:3">
      <c r="C12015" s="3"/>
    </row>
    <row r="12016" spans="3:3">
      <c r="C12016" s="3"/>
    </row>
    <row r="12017" spans="3:3">
      <c r="C12017" s="3"/>
    </row>
    <row r="12018" spans="3:3">
      <c r="C12018" s="3"/>
    </row>
    <row r="12019" spans="3:3">
      <c r="C12019" s="3"/>
    </row>
    <row r="12020" spans="3:3">
      <c r="C12020" s="3"/>
    </row>
    <row r="12021" spans="3:3">
      <c r="C12021" s="3"/>
    </row>
    <row r="12022" spans="3:3">
      <c r="C12022" s="3"/>
    </row>
    <row r="12023" spans="3:3">
      <c r="C12023" s="3"/>
    </row>
    <row r="12024" spans="3:3">
      <c r="C12024" s="3"/>
    </row>
    <row r="12025" spans="3:3">
      <c r="C12025" s="3"/>
    </row>
    <row r="12026" spans="3:3">
      <c r="C12026" s="3"/>
    </row>
    <row r="12027" spans="3:3">
      <c r="C12027" s="3"/>
    </row>
    <row r="12028" spans="3:3">
      <c r="C12028" s="3"/>
    </row>
    <row r="12029" spans="3:3">
      <c r="C12029" s="3"/>
    </row>
    <row r="12030" spans="3:3">
      <c r="C12030" s="3"/>
    </row>
    <row r="12031" spans="3:3">
      <c r="C12031" s="3"/>
    </row>
    <row r="12032" spans="3:3">
      <c r="C12032" s="3"/>
    </row>
    <row r="12033" spans="3:3">
      <c r="C12033" s="3"/>
    </row>
    <row r="12034" spans="3:3">
      <c r="C12034" s="3"/>
    </row>
    <row r="12035" spans="3:3">
      <c r="C12035" s="3"/>
    </row>
    <row r="12036" spans="3:3">
      <c r="C12036" s="3"/>
    </row>
    <row r="12037" spans="3:3">
      <c r="C12037" s="3"/>
    </row>
    <row r="12038" spans="3:3">
      <c r="C12038" s="3"/>
    </row>
    <row r="12039" spans="3:3">
      <c r="C12039" s="3"/>
    </row>
    <row r="12040" spans="3:3">
      <c r="C12040" s="3"/>
    </row>
    <row r="12041" spans="3:3">
      <c r="C12041" s="3"/>
    </row>
    <row r="12042" spans="3:3">
      <c r="C12042" s="3"/>
    </row>
    <row r="12043" spans="3:3">
      <c r="C12043" s="3"/>
    </row>
    <row r="12044" spans="3:3">
      <c r="C12044" s="3"/>
    </row>
    <row r="12045" spans="3:3">
      <c r="C12045" s="3"/>
    </row>
    <row r="12046" spans="3:3">
      <c r="C12046" s="3"/>
    </row>
    <row r="12047" spans="3:3">
      <c r="C12047" s="3"/>
    </row>
    <row r="12048" spans="3:3">
      <c r="C12048" s="3"/>
    </row>
    <row r="12049" spans="3:3">
      <c r="C12049" s="3"/>
    </row>
    <row r="12050" spans="3:3">
      <c r="C12050" s="3"/>
    </row>
    <row r="12051" spans="3:3">
      <c r="C12051" s="3"/>
    </row>
    <row r="12052" spans="3:3">
      <c r="C12052" s="3"/>
    </row>
    <row r="12053" spans="3:3">
      <c r="C12053" s="3"/>
    </row>
    <row r="12054" spans="3:3">
      <c r="C12054" s="3"/>
    </row>
    <row r="12055" spans="3:3">
      <c r="C12055" s="3"/>
    </row>
    <row r="12056" spans="3:3">
      <c r="C12056" s="3"/>
    </row>
    <row r="12057" spans="3:3">
      <c r="C12057" s="3"/>
    </row>
    <row r="12058" spans="3:3">
      <c r="C12058" s="3"/>
    </row>
    <row r="12059" spans="3:3">
      <c r="C12059" s="3"/>
    </row>
    <row r="12060" spans="3:3">
      <c r="C12060" s="3"/>
    </row>
    <row r="12061" spans="3:3">
      <c r="C12061" s="3"/>
    </row>
    <row r="12062" spans="3:3">
      <c r="C12062" s="3"/>
    </row>
    <row r="12063" spans="3:3">
      <c r="C12063" s="3"/>
    </row>
    <row r="12064" spans="3:3">
      <c r="C12064" s="3"/>
    </row>
    <row r="12065" spans="3:3">
      <c r="C12065" s="3"/>
    </row>
    <row r="12066" spans="3:3">
      <c r="C12066" s="3"/>
    </row>
    <row r="12067" spans="3:3">
      <c r="C12067" s="3"/>
    </row>
    <row r="12068" spans="3:3">
      <c r="C12068" s="3"/>
    </row>
    <row r="12069" spans="3:3">
      <c r="C12069" s="3"/>
    </row>
    <row r="12070" spans="3:3">
      <c r="C12070" s="3"/>
    </row>
    <row r="12071" spans="3:3">
      <c r="C12071" s="3"/>
    </row>
    <row r="12072" spans="3:3">
      <c r="C12072" s="3"/>
    </row>
    <row r="12073" spans="3:3">
      <c r="C12073" s="3"/>
    </row>
    <row r="12074" spans="3:3">
      <c r="C12074" s="3"/>
    </row>
    <row r="12075" spans="3:3">
      <c r="C12075" s="3"/>
    </row>
    <row r="12076" spans="3:3">
      <c r="C12076" s="3"/>
    </row>
    <row r="12077" spans="3:3">
      <c r="C12077" s="3"/>
    </row>
    <row r="12078" spans="3:3">
      <c r="C12078" s="3"/>
    </row>
    <row r="12079" spans="3:3">
      <c r="C12079" s="3"/>
    </row>
    <row r="12080" spans="3:3">
      <c r="C12080" s="3"/>
    </row>
    <row r="12081" spans="3:3">
      <c r="C12081" s="3"/>
    </row>
    <row r="12082" spans="3:3">
      <c r="C12082" s="3"/>
    </row>
    <row r="12083" spans="3:3">
      <c r="C12083" s="3"/>
    </row>
    <row r="12084" spans="3:3">
      <c r="C12084" s="3"/>
    </row>
    <row r="12085" spans="3:3">
      <c r="C12085" s="3"/>
    </row>
    <row r="12086" spans="3:3">
      <c r="C12086" s="3"/>
    </row>
    <row r="12087" spans="3:3">
      <c r="C12087" s="3"/>
    </row>
    <row r="12088" spans="3:3">
      <c r="C12088" s="3"/>
    </row>
    <row r="12089" spans="3:3">
      <c r="C12089" s="3"/>
    </row>
    <row r="12090" spans="3:3">
      <c r="C12090" s="3"/>
    </row>
    <row r="12091" spans="3:3">
      <c r="C12091" s="3"/>
    </row>
    <row r="12092" spans="3:3">
      <c r="C12092" s="3"/>
    </row>
    <row r="12093" spans="3:3">
      <c r="C12093" s="3"/>
    </row>
    <row r="12094" spans="3:3">
      <c r="C12094" s="3"/>
    </row>
    <row r="12095" spans="3:3">
      <c r="C12095" s="3"/>
    </row>
    <row r="12096" spans="3:3">
      <c r="C12096" s="3"/>
    </row>
    <row r="12097" spans="3:3">
      <c r="C12097" s="3"/>
    </row>
    <row r="12098" spans="3:3">
      <c r="C12098" s="3"/>
    </row>
    <row r="12099" spans="3:3">
      <c r="C12099" s="3"/>
    </row>
    <row r="12100" spans="3:3">
      <c r="C12100" s="3"/>
    </row>
    <row r="12101" spans="3:3">
      <c r="C12101" s="3"/>
    </row>
    <row r="12102" spans="3:3">
      <c r="C12102" s="3"/>
    </row>
    <row r="12103" spans="3:3">
      <c r="C12103" s="3"/>
    </row>
    <row r="12104" spans="3:3">
      <c r="C12104" s="3"/>
    </row>
    <row r="12105" spans="3:3">
      <c r="C12105" s="3"/>
    </row>
    <row r="12106" spans="3:3">
      <c r="C12106" s="3"/>
    </row>
    <row r="12107" spans="3:3">
      <c r="C12107" s="3"/>
    </row>
    <row r="12108" spans="3:3">
      <c r="C12108" s="3"/>
    </row>
    <row r="12109" spans="3:3">
      <c r="C12109" s="3"/>
    </row>
    <row r="12110" spans="3:3">
      <c r="C12110" s="3"/>
    </row>
    <row r="12111" spans="3:3">
      <c r="C12111" s="3"/>
    </row>
    <row r="12112" spans="3:3">
      <c r="C12112" s="3"/>
    </row>
    <row r="12113" spans="3:3">
      <c r="C12113" s="3"/>
    </row>
    <row r="12114" spans="3:3">
      <c r="C12114" s="3"/>
    </row>
    <row r="12115" spans="3:3">
      <c r="C12115" s="3"/>
    </row>
    <row r="12116" spans="3:3">
      <c r="C12116" s="3"/>
    </row>
    <row r="12117" spans="3:3">
      <c r="C12117" s="3"/>
    </row>
    <row r="12118" spans="3:3">
      <c r="C12118" s="3"/>
    </row>
    <row r="12119" spans="3:3">
      <c r="C12119" s="3"/>
    </row>
    <row r="12120" spans="3:3">
      <c r="C12120" s="3"/>
    </row>
    <row r="12121" spans="3:3">
      <c r="C12121" s="3"/>
    </row>
    <row r="12122" spans="3:3">
      <c r="C12122" s="3"/>
    </row>
    <row r="12123" spans="3:3">
      <c r="C12123" s="3"/>
    </row>
    <row r="12124" spans="3:3">
      <c r="C12124" s="3"/>
    </row>
    <row r="12125" spans="3:3">
      <c r="C12125" s="3"/>
    </row>
    <row r="12126" spans="3:3">
      <c r="C12126" s="3"/>
    </row>
    <row r="12127" spans="3:3">
      <c r="C12127" s="3"/>
    </row>
    <row r="12128" spans="3:3">
      <c r="C12128" s="3"/>
    </row>
    <row r="12129" spans="3:3">
      <c r="C12129" s="3"/>
    </row>
    <row r="12130" spans="3:3">
      <c r="C12130" s="3"/>
    </row>
    <row r="12131" spans="3:3">
      <c r="C12131" s="3"/>
    </row>
    <row r="12132" spans="3:3">
      <c r="C12132" s="3"/>
    </row>
    <row r="12133" spans="3:3">
      <c r="C12133" s="3"/>
    </row>
    <row r="12134" spans="3:3">
      <c r="C12134" s="3"/>
    </row>
    <row r="12135" spans="3:3">
      <c r="C12135" s="3"/>
    </row>
    <row r="12136" spans="3:3">
      <c r="C12136" s="3"/>
    </row>
    <row r="12137" spans="3:3">
      <c r="C12137" s="3"/>
    </row>
    <row r="12138" spans="3:3">
      <c r="C12138" s="3"/>
    </row>
    <row r="12139" spans="3:3">
      <c r="C12139" s="3"/>
    </row>
    <row r="12140" spans="3:3">
      <c r="C12140" s="3"/>
    </row>
    <row r="12141" spans="3:3">
      <c r="C12141" s="3"/>
    </row>
    <row r="12142" spans="3:3">
      <c r="C12142" s="3"/>
    </row>
    <row r="12143" spans="3:3">
      <c r="C12143" s="3"/>
    </row>
    <row r="12144" spans="3:3">
      <c r="C12144" s="3"/>
    </row>
    <row r="12145" spans="3:3">
      <c r="C12145" s="3"/>
    </row>
    <row r="12146" spans="3:3">
      <c r="C12146" s="3"/>
    </row>
    <row r="12147" spans="3:3">
      <c r="C12147" s="3"/>
    </row>
    <row r="12148" spans="3:3">
      <c r="C12148" s="3"/>
    </row>
    <row r="12149" spans="3:3">
      <c r="C12149" s="3"/>
    </row>
    <row r="12150" spans="3:3">
      <c r="C12150" s="3"/>
    </row>
    <row r="12151" spans="3:3">
      <c r="C12151" s="3"/>
    </row>
    <row r="12152" spans="3:3">
      <c r="C12152" s="3"/>
    </row>
    <row r="12153" spans="3:3">
      <c r="C12153" s="3"/>
    </row>
    <row r="12154" spans="3:3">
      <c r="C12154" s="3"/>
    </row>
    <row r="12155" spans="3:3">
      <c r="C12155" s="3"/>
    </row>
    <row r="12156" spans="3:3">
      <c r="C12156" s="3"/>
    </row>
    <row r="12157" spans="3:3">
      <c r="C12157" s="3"/>
    </row>
    <row r="12158" spans="3:3">
      <c r="C12158" s="3"/>
    </row>
    <row r="12159" spans="3:3">
      <c r="C12159" s="3"/>
    </row>
    <row r="12160" spans="3:3">
      <c r="C12160" s="3"/>
    </row>
    <row r="12161" spans="3:3">
      <c r="C12161" s="3"/>
    </row>
    <row r="12162" spans="3:3">
      <c r="C12162" s="3"/>
    </row>
    <row r="12163" spans="3:3">
      <c r="C12163" s="3"/>
    </row>
    <row r="12164" spans="3:3">
      <c r="C12164" s="3"/>
    </row>
    <row r="12165" spans="3:3">
      <c r="C12165" s="3"/>
    </row>
    <row r="12166" spans="3:3">
      <c r="C12166" s="3"/>
    </row>
    <row r="12167" spans="3:3">
      <c r="C12167" s="3"/>
    </row>
    <row r="12168" spans="3:3">
      <c r="C12168" s="3"/>
    </row>
    <row r="12169" spans="3:3">
      <c r="C12169" s="3"/>
    </row>
    <row r="12170" spans="3:3">
      <c r="C12170" s="3"/>
    </row>
    <row r="12171" spans="3:3">
      <c r="C12171" s="3"/>
    </row>
    <row r="12172" spans="3:3">
      <c r="C12172" s="3"/>
    </row>
    <row r="12173" spans="3:3">
      <c r="C12173" s="3"/>
    </row>
    <row r="12174" spans="3:3">
      <c r="C12174" s="3"/>
    </row>
    <row r="12175" spans="3:3">
      <c r="C12175" s="3"/>
    </row>
    <row r="12176" spans="3:3">
      <c r="C12176" s="3"/>
    </row>
    <row r="12177" spans="3:3">
      <c r="C12177" s="3"/>
    </row>
    <row r="12178" spans="3:3">
      <c r="C12178" s="3"/>
    </row>
    <row r="12179" spans="3:3">
      <c r="C12179" s="3"/>
    </row>
    <row r="12180" spans="3:3">
      <c r="C12180" s="3"/>
    </row>
    <row r="12181" spans="3:3">
      <c r="C12181" s="3"/>
    </row>
    <row r="12182" spans="3:3">
      <c r="C12182" s="3"/>
    </row>
    <row r="12183" spans="3:3">
      <c r="C12183" s="3"/>
    </row>
    <row r="12184" spans="3:3">
      <c r="C12184" s="3"/>
    </row>
    <row r="12185" spans="3:3">
      <c r="C12185" s="3"/>
    </row>
    <row r="12186" spans="3:3">
      <c r="C12186" s="3"/>
    </row>
    <row r="12187" spans="3:3">
      <c r="C12187" s="3"/>
    </row>
    <row r="12188" spans="3:3">
      <c r="C12188" s="3"/>
    </row>
    <row r="12189" spans="3:3">
      <c r="C12189" s="3"/>
    </row>
    <row r="12190" spans="3:3">
      <c r="C12190" s="3"/>
    </row>
    <row r="12191" spans="3:3">
      <c r="C12191" s="3"/>
    </row>
    <row r="12192" spans="3:3">
      <c r="C12192" s="3"/>
    </row>
    <row r="12193" spans="3:3">
      <c r="C12193" s="3"/>
    </row>
    <row r="12194" spans="3:3">
      <c r="C12194" s="3"/>
    </row>
    <row r="12195" spans="3:3">
      <c r="C12195" s="3"/>
    </row>
    <row r="12196" spans="3:3">
      <c r="C12196" s="3"/>
    </row>
    <row r="12197" spans="3:3">
      <c r="C12197" s="3"/>
    </row>
    <row r="12198" spans="3:3">
      <c r="C12198" s="3"/>
    </row>
    <row r="12199" spans="3:3">
      <c r="C12199" s="3"/>
    </row>
    <row r="12200" spans="3:3">
      <c r="C12200" s="3"/>
    </row>
    <row r="12201" spans="3:3">
      <c r="C12201" s="3"/>
    </row>
    <row r="12202" spans="3:3">
      <c r="C12202" s="3"/>
    </row>
    <row r="12203" spans="3:3">
      <c r="C12203" s="3"/>
    </row>
    <row r="12204" spans="3:3">
      <c r="C12204" s="3"/>
    </row>
    <row r="12205" spans="3:3">
      <c r="C12205" s="3"/>
    </row>
    <row r="12206" spans="3:3">
      <c r="C12206" s="3"/>
    </row>
    <row r="12207" spans="3:3">
      <c r="C12207" s="3"/>
    </row>
    <row r="12208" spans="3:3">
      <c r="C12208" s="3"/>
    </row>
    <row r="12209" spans="3:3">
      <c r="C12209" s="3"/>
    </row>
    <row r="12210" spans="3:3">
      <c r="C12210" s="3"/>
    </row>
    <row r="12211" spans="3:3">
      <c r="C12211" s="3"/>
    </row>
    <row r="12212" spans="3:3">
      <c r="C12212" s="3"/>
    </row>
    <row r="12213" spans="3:3">
      <c r="C12213" s="3"/>
    </row>
    <row r="12214" spans="3:3">
      <c r="C12214" s="3"/>
    </row>
    <row r="12215" spans="3:3">
      <c r="C12215" s="3"/>
    </row>
    <row r="12216" spans="3:3">
      <c r="C12216" s="3"/>
    </row>
    <row r="12217" spans="3:3">
      <c r="C12217" s="3"/>
    </row>
    <row r="12218" spans="3:3">
      <c r="C12218" s="3"/>
    </row>
    <row r="12219" spans="3:3">
      <c r="C12219" s="3"/>
    </row>
    <row r="12220" spans="3:3">
      <c r="C12220" s="3"/>
    </row>
    <row r="12221" spans="3:3">
      <c r="C12221" s="3"/>
    </row>
    <row r="12222" spans="3:3">
      <c r="C12222" s="3"/>
    </row>
    <row r="12223" spans="3:3">
      <c r="C12223" s="3"/>
    </row>
    <row r="12224" spans="3:3">
      <c r="C12224" s="3"/>
    </row>
    <row r="12225" spans="3:3">
      <c r="C12225" s="3"/>
    </row>
    <row r="12226" spans="3:3">
      <c r="C12226" s="3"/>
    </row>
    <row r="12227" spans="3:3">
      <c r="C12227" s="3"/>
    </row>
    <row r="12228" spans="3:3">
      <c r="C12228" s="3"/>
    </row>
    <row r="12229" spans="3:3">
      <c r="C12229" s="3"/>
    </row>
    <row r="12230" spans="3:3">
      <c r="C12230" s="3"/>
    </row>
    <row r="12231" spans="3:3">
      <c r="C12231" s="3"/>
    </row>
    <row r="12232" spans="3:3">
      <c r="C12232" s="3"/>
    </row>
    <row r="12233" spans="3:3">
      <c r="C12233" s="3"/>
    </row>
    <row r="12234" spans="3:3">
      <c r="C12234" s="3"/>
    </row>
    <row r="12235" spans="3:3">
      <c r="C12235" s="3"/>
    </row>
    <row r="12236" spans="3:3">
      <c r="C12236" s="3"/>
    </row>
    <row r="12237" spans="3:3">
      <c r="C12237" s="3"/>
    </row>
    <row r="12238" spans="3:3">
      <c r="C12238" s="3"/>
    </row>
    <row r="12239" spans="3:3">
      <c r="C12239" s="3"/>
    </row>
    <row r="12240" spans="3:3">
      <c r="C12240" s="3"/>
    </row>
    <row r="12241" spans="3:3">
      <c r="C12241" s="3"/>
    </row>
    <row r="12242" spans="3:3">
      <c r="C12242" s="3"/>
    </row>
    <row r="12243" spans="3:3">
      <c r="C12243" s="3"/>
    </row>
    <row r="12244" spans="3:3">
      <c r="C12244" s="3"/>
    </row>
    <row r="12245" spans="3:3">
      <c r="C12245" s="3"/>
    </row>
    <row r="12246" spans="3:3">
      <c r="C12246" s="3"/>
    </row>
    <row r="12247" spans="3:3">
      <c r="C12247" s="3"/>
    </row>
    <row r="12248" spans="3:3">
      <c r="C12248" s="3"/>
    </row>
    <row r="12249" spans="3:3">
      <c r="C12249" s="3"/>
    </row>
    <row r="12250" spans="3:3">
      <c r="C12250" s="3"/>
    </row>
    <row r="12251" spans="3:3">
      <c r="C12251" s="3"/>
    </row>
    <row r="12252" spans="3:3">
      <c r="C12252" s="3"/>
    </row>
    <row r="12253" spans="3:3">
      <c r="C12253" s="3"/>
    </row>
    <row r="12254" spans="3:3">
      <c r="C12254" s="3"/>
    </row>
    <row r="12255" spans="3:3">
      <c r="C12255" s="3"/>
    </row>
    <row r="12256" spans="3:3">
      <c r="C12256" s="3"/>
    </row>
    <row r="12257" spans="3:3">
      <c r="C12257" s="3"/>
    </row>
    <row r="12258" spans="3:3">
      <c r="C12258" s="3"/>
    </row>
    <row r="12259" spans="3:3">
      <c r="C12259" s="3"/>
    </row>
    <row r="12260" spans="3:3">
      <c r="C12260" s="3"/>
    </row>
    <row r="12261" spans="3:3">
      <c r="C12261" s="3"/>
    </row>
    <row r="12262" spans="3:3">
      <c r="C12262" s="3"/>
    </row>
    <row r="12263" spans="3:3">
      <c r="C12263" s="3"/>
    </row>
    <row r="12264" spans="3:3">
      <c r="C12264" s="3"/>
    </row>
    <row r="12265" spans="3:3">
      <c r="C12265" s="3"/>
    </row>
    <row r="12266" spans="3:3">
      <c r="C12266" s="3"/>
    </row>
    <row r="12267" spans="3:3">
      <c r="C12267" s="3"/>
    </row>
    <row r="12268" spans="3:3">
      <c r="C12268" s="3"/>
    </row>
    <row r="12269" spans="3:3">
      <c r="C12269" s="3"/>
    </row>
    <row r="12270" spans="3:3">
      <c r="C12270" s="3"/>
    </row>
    <row r="12271" spans="3:3">
      <c r="C12271" s="3"/>
    </row>
    <row r="12272" spans="3:3">
      <c r="C12272" s="3"/>
    </row>
    <row r="12273" spans="3:3">
      <c r="C12273" s="3"/>
    </row>
    <row r="12274" spans="3:3">
      <c r="C12274" s="3"/>
    </row>
    <row r="12275" spans="3:3">
      <c r="C12275" s="3"/>
    </row>
    <row r="12276" spans="3:3">
      <c r="C12276" s="3"/>
    </row>
    <row r="12277" spans="3:3">
      <c r="C12277" s="3"/>
    </row>
    <row r="12278" spans="3:3">
      <c r="C12278" s="3"/>
    </row>
    <row r="12279" spans="3:3">
      <c r="C12279" s="3"/>
    </row>
    <row r="12280" spans="3:3">
      <c r="C12280" s="3"/>
    </row>
    <row r="12281" spans="3:3">
      <c r="C12281" s="3"/>
    </row>
    <row r="12282" spans="3:3">
      <c r="C12282" s="3"/>
    </row>
    <row r="12283" spans="3:3">
      <c r="C12283" s="3"/>
    </row>
    <row r="12284" spans="3:3">
      <c r="C12284" s="3"/>
    </row>
    <row r="12285" spans="3:3">
      <c r="C12285" s="3"/>
    </row>
    <row r="12286" spans="3:3">
      <c r="C12286" s="3"/>
    </row>
    <row r="12287" spans="3:3">
      <c r="C12287" s="3"/>
    </row>
    <row r="12288" spans="3:3">
      <c r="C12288" s="3"/>
    </row>
    <row r="12289" spans="3:3">
      <c r="C12289" s="3"/>
    </row>
    <row r="12290" spans="3:3">
      <c r="C12290" s="3"/>
    </row>
    <row r="12291" spans="3:3">
      <c r="C12291" s="3"/>
    </row>
    <row r="12292" spans="3:3">
      <c r="C12292" s="3"/>
    </row>
    <row r="12293" spans="3:3">
      <c r="C12293" s="3"/>
    </row>
    <row r="12294" spans="3:3">
      <c r="C12294" s="3"/>
    </row>
    <row r="12295" spans="3:3">
      <c r="C12295" s="3"/>
    </row>
    <row r="12296" spans="3:3">
      <c r="C12296" s="3"/>
    </row>
    <row r="12297" spans="3:3">
      <c r="C12297" s="3"/>
    </row>
    <row r="12298" spans="3:3">
      <c r="C12298" s="3"/>
    </row>
    <row r="12299" spans="3:3">
      <c r="C12299" s="3"/>
    </row>
    <row r="12300" spans="3:3">
      <c r="C12300" s="3"/>
    </row>
    <row r="12301" spans="3:3">
      <c r="C12301" s="3"/>
    </row>
    <row r="12302" spans="3:3">
      <c r="C12302" s="3"/>
    </row>
    <row r="12303" spans="3:3">
      <c r="C12303" s="3"/>
    </row>
    <row r="12304" spans="3:3">
      <c r="C12304" s="3"/>
    </row>
    <row r="12305" spans="3:3">
      <c r="C12305" s="3"/>
    </row>
    <row r="12306" spans="3:3">
      <c r="C12306" s="3"/>
    </row>
    <row r="12307" spans="3:3">
      <c r="C12307" s="3"/>
    </row>
    <row r="12308" spans="3:3">
      <c r="C12308" s="3"/>
    </row>
    <row r="12309" spans="3:3">
      <c r="C12309" s="3"/>
    </row>
    <row r="12310" spans="3:3">
      <c r="C12310" s="3"/>
    </row>
    <row r="12311" spans="3:3">
      <c r="C12311" s="3"/>
    </row>
    <row r="12312" spans="3:3">
      <c r="C12312" s="3"/>
    </row>
    <row r="12313" spans="3:3">
      <c r="C12313" s="3"/>
    </row>
    <row r="12314" spans="3:3">
      <c r="C12314" s="3"/>
    </row>
    <row r="12315" spans="3:3">
      <c r="C12315" s="3"/>
    </row>
    <row r="12316" spans="3:3">
      <c r="C12316" s="3"/>
    </row>
    <row r="12317" spans="3:3">
      <c r="C12317" s="3"/>
    </row>
    <row r="12318" spans="3:3">
      <c r="C12318" s="3"/>
    </row>
    <row r="12319" spans="3:3">
      <c r="C12319" s="3"/>
    </row>
    <row r="12320" spans="3:3">
      <c r="C12320" s="3"/>
    </row>
    <row r="12321" spans="3:3">
      <c r="C12321" s="3"/>
    </row>
    <row r="12322" spans="3:3">
      <c r="C12322" s="3"/>
    </row>
    <row r="12323" spans="3:3">
      <c r="C12323" s="3"/>
    </row>
    <row r="12324" spans="3:3">
      <c r="C12324" s="3"/>
    </row>
    <row r="12325" spans="3:3">
      <c r="C12325" s="3"/>
    </row>
    <row r="12326" spans="3:3">
      <c r="C12326" s="3"/>
    </row>
    <row r="12327" spans="3:3">
      <c r="C12327" s="3"/>
    </row>
    <row r="12328" spans="3:3">
      <c r="C12328" s="3"/>
    </row>
    <row r="12329" spans="3:3">
      <c r="C12329" s="3"/>
    </row>
    <row r="12330" spans="3:3">
      <c r="C12330" s="3"/>
    </row>
    <row r="12331" spans="3:3">
      <c r="C12331" s="3"/>
    </row>
    <row r="12332" spans="3:3">
      <c r="C12332" s="3"/>
    </row>
    <row r="12333" spans="3:3">
      <c r="C12333" s="3"/>
    </row>
    <row r="12334" spans="3:3">
      <c r="C12334" s="3"/>
    </row>
    <row r="12335" spans="3:3">
      <c r="C12335" s="3"/>
    </row>
    <row r="12336" spans="3:3">
      <c r="C12336" s="3"/>
    </row>
    <row r="12337" spans="3:3">
      <c r="C12337" s="3"/>
    </row>
    <row r="12338" spans="3:3">
      <c r="C12338" s="3"/>
    </row>
    <row r="12339" spans="3:3">
      <c r="C12339" s="3"/>
    </row>
    <row r="12340" spans="3:3">
      <c r="C12340" s="3"/>
    </row>
    <row r="12341" spans="3:3">
      <c r="C12341" s="3"/>
    </row>
    <row r="12342" spans="3:3">
      <c r="C12342" s="3"/>
    </row>
    <row r="12343" spans="3:3">
      <c r="C12343" s="3"/>
    </row>
    <row r="12344" spans="3:3">
      <c r="C12344" s="3"/>
    </row>
    <row r="12345" spans="3:3">
      <c r="C12345" s="3"/>
    </row>
    <row r="12346" spans="3:3">
      <c r="C12346" s="3"/>
    </row>
    <row r="12347" spans="3:3">
      <c r="C12347" s="3"/>
    </row>
    <row r="12348" spans="3:3">
      <c r="C12348" s="3"/>
    </row>
    <row r="12349" spans="3:3">
      <c r="C12349" s="3"/>
    </row>
    <row r="12350" spans="3:3">
      <c r="C12350" s="3"/>
    </row>
    <row r="12351" spans="3:3">
      <c r="C12351" s="3"/>
    </row>
    <row r="12352" spans="3:3">
      <c r="C12352" s="3"/>
    </row>
    <row r="12353" spans="3:3">
      <c r="C12353" s="3"/>
    </row>
    <row r="12354" spans="3:3">
      <c r="C12354" s="3"/>
    </row>
    <row r="12355" spans="3:3">
      <c r="C12355" s="3"/>
    </row>
    <row r="12356" spans="3:3">
      <c r="C12356" s="3"/>
    </row>
    <row r="12357" spans="3:3">
      <c r="C12357" s="3"/>
    </row>
    <row r="12358" spans="3:3">
      <c r="C12358" s="3"/>
    </row>
    <row r="12359" spans="3:3">
      <c r="C12359" s="3"/>
    </row>
    <row r="12360" spans="3:3">
      <c r="C12360" s="3"/>
    </row>
    <row r="12361" spans="3:3">
      <c r="C12361" s="3"/>
    </row>
    <row r="12362" spans="3:3">
      <c r="C12362" s="3"/>
    </row>
    <row r="12363" spans="3:3">
      <c r="C12363" s="3"/>
    </row>
    <row r="12364" spans="3:3">
      <c r="C12364" s="3"/>
    </row>
    <row r="12365" spans="3:3">
      <c r="C12365" s="3"/>
    </row>
    <row r="12366" spans="3:3">
      <c r="C12366" s="3"/>
    </row>
    <row r="12367" spans="3:3">
      <c r="C12367" s="3"/>
    </row>
    <row r="12368" spans="3:3">
      <c r="C12368" s="3"/>
    </row>
    <row r="12369" spans="3:3">
      <c r="C12369" s="3"/>
    </row>
    <row r="12370" spans="3:3">
      <c r="C12370" s="3"/>
    </row>
    <row r="12371" spans="3:3">
      <c r="C12371" s="3"/>
    </row>
    <row r="12372" spans="3:3">
      <c r="C12372" s="3"/>
    </row>
    <row r="12373" spans="3:3">
      <c r="C12373" s="3"/>
    </row>
    <row r="12374" spans="3:3">
      <c r="C12374" s="3"/>
    </row>
    <row r="12375" spans="3:3">
      <c r="C12375" s="3"/>
    </row>
    <row r="12376" spans="3:3">
      <c r="C12376" s="3"/>
    </row>
    <row r="12377" spans="3:3">
      <c r="C12377" s="3"/>
    </row>
    <row r="12378" spans="3:3">
      <c r="C12378" s="3"/>
    </row>
    <row r="12379" spans="3:3">
      <c r="C12379" s="3"/>
    </row>
    <row r="12380" spans="3:3">
      <c r="C12380" s="3"/>
    </row>
    <row r="12381" spans="3:3">
      <c r="C12381" s="3"/>
    </row>
    <row r="12382" spans="3:3">
      <c r="C12382" s="3"/>
    </row>
    <row r="12383" spans="3:3">
      <c r="C12383" s="3"/>
    </row>
    <row r="12384" spans="3:3">
      <c r="C12384" s="3"/>
    </row>
    <row r="12385" spans="3:3">
      <c r="C12385" s="3"/>
    </row>
    <row r="12386" spans="3:3">
      <c r="C12386" s="3"/>
    </row>
    <row r="12387" spans="3:3">
      <c r="C12387" s="3"/>
    </row>
    <row r="12388" spans="3:3">
      <c r="C12388" s="3"/>
    </row>
    <row r="12389" spans="3:3">
      <c r="C12389" s="3"/>
    </row>
    <row r="12390" spans="3:3">
      <c r="C12390" s="3"/>
    </row>
    <row r="12391" spans="3:3">
      <c r="C12391" s="3"/>
    </row>
    <row r="12392" spans="3:3">
      <c r="C12392" s="3"/>
    </row>
    <row r="12393" spans="3:3">
      <c r="C12393" s="3"/>
    </row>
    <row r="12394" spans="3:3">
      <c r="C12394" s="3"/>
    </row>
    <row r="12395" spans="3:3">
      <c r="C12395" s="3"/>
    </row>
    <row r="12396" spans="3:3">
      <c r="C12396" s="3"/>
    </row>
    <row r="12397" spans="3:3">
      <c r="C12397" s="3"/>
    </row>
    <row r="12398" spans="3:3">
      <c r="C12398" s="3"/>
    </row>
    <row r="12399" spans="3:3">
      <c r="C12399" s="3"/>
    </row>
    <row r="12400" spans="3:3">
      <c r="C12400" s="3"/>
    </row>
    <row r="12401" spans="3:3">
      <c r="C12401" s="3"/>
    </row>
    <row r="12402" spans="3:3">
      <c r="C12402" s="3"/>
    </row>
    <row r="12403" spans="3:3">
      <c r="C12403" s="3"/>
    </row>
    <row r="12404" spans="3:3">
      <c r="C12404" s="3"/>
    </row>
    <row r="12405" spans="3:3">
      <c r="C12405" s="3"/>
    </row>
    <row r="12406" spans="3:3">
      <c r="C12406" s="3"/>
    </row>
    <row r="12407" spans="3:3">
      <c r="C12407" s="3"/>
    </row>
    <row r="12408" spans="3:3">
      <c r="C12408" s="3"/>
    </row>
    <row r="12409" spans="3:3">
      <c r="C12409" s="3"/>
    </row>
    <row r="12410" spans="3:3">
      <c r="C12410" s="3"/>
    </row>
    <row r="12411" spans="3:3">
      <c r="C12411" s="3"/>
    </row>
    <row r="12412" spans="3:3">
      <c r="C12412" s="3"/>
    </row>
    <row r="12413" spans="3:3">
      <c r="C12413" s="3"/>
    </row>
    <row r="12414" spans="3:3">
      <c r="C12414" s="3"/>
    </row>
    <row r="12415" spans="3:3">
      <c r="C12415" s="3"/>
    </row>
    <row r="12416" spans="3:3">
      <c r="C12416" s="3"/>
    </row>
    <row r="12417" spans="3:3">
      <c r="C12417" s="3"/>
    </row>
    <row r="12418" spans="3:3">
      <c r="C12418" s="3"/>
    </row>
    <row r="12419" spans="3:3">
      <c r="C12419" s="3"/>
    </row>
    <row r="12420" spans="3:3">
      <c r="C12420" s="3"/>
    </row>
    <row r="12421" spans="3:3">
      <c r="C12421" s="3"/>
    </row>
    <row r="12422" spans="3:3">
      <c r="C12422" s="3"/>
    </row>
    <row r="12423" spans="3:3">
      <c r="C12423" s="3"/>
    </row>
    <row r="12424" spans="3:3">
      <c r="C12424" s="3"/>
    </row>
    <row r="12425" spans="3:3">
      <c r="C12425" s="3"/>
    </row>
    <row r="12426" spans="3:3">
      <c r="C12426" s="3"/>
    </row>
    <row r="12427" spans="3:3">
      <c r="C12427" s="3"/>
    </row>
    <row r="12428" spans="3:3">
      <c r="C12428" s="3"/>
    </row>
    <row r="12429" spans="3:3">
      <c r="C12429" s="3"/>
    </row>
    <row r="12430" spans="3:3">
      <c r="C12430" s="3"/>
    </row>
    <row r="12431" spans="3:3">
      <c r="C12431" s="3"/>
    </row>
    <row r="12432" spans="3:3">
      <c r="C12432" s="3"/>
    </row>
    <row r="12433" spans="3:3">
      <c r="C12433" s="3"/>
    </row>
    <row r="12434" spans="3:3">
      <c r="C12434" s="3"/>
    </row>
    <row r="12435" spans="3:3">
      <c r="C12435" s="3"/>
    </row>
    <row r="12436" spans="3:3">
      <c r="C12436" s="3"/>
    </row>
    <row r="12437" spans="3:3">
      <c r="C12437" s="3"/>
    </row>
    <row r="12438" spans="3:3">
      <c r="C12438" s="3"/>
    </row>
    <row r="12439" spans="3:3">
      <c r="C12439" s="3"/>
    </row>
    <row r="12440" spans="3:3">
      <c r="C12440" s="3"/>
    </row>
    <row r="12441" spans="3:3">
      <c r="C12441" s="3"/>
    </row>
    <row r="12442" spans="3:3">
      <c r="C12442" s="3"/>
    </row>
    <row r="12443" spans="3:3">
      <c r="C12443" s="3"/>
    </row>
    <row r="12444" spans="3:3">
      <c r="C12444" s="3"/>
    </row>
    <row r="12445" spans="3:3">
      <c r="C12445" s="3"/>
    </row>
    <row r="12446" spans="3:3">
      <c r="C12446" s="3"/>
    </row>
    <row r="12447" spans="3:3">
      <c r="C12447" s="3"/>
    </row>
    <row r="12448" spans="3:3">
      <c r="C12448" s="3"/>
    </row>
    <row r="12449" spans="3:3">
      <c r="C12449" s="3"/>
    </row>
    <row r="12450" spans="3:3">
      <c r="C12450" s="3"/>
    </row>
    <row r="12451" spans="3:3">
      <c r="C12451" s="3"/>
    </row>
    <row r="12452" spans="3:3">
      <c r="C12452" s="3"/>
    </row>
    <row r="12453" spans="3:3">
      <c r="C12453" s="3"/>
    </row>
    <row r="12454" spans="3:3">
      <c r="C12454" s="3"/>
    </row>
    <row r="12455" spans="3:3">
      <c r="C12455" s="3"/>
    </row>
    <row r="12456" spans="3:3">
      <c r="C12456" s="3"/>
    </row>
    <row r="12457" spans="3:3">
      <c r="C12457" s="3"/>
    </row>
    <row r="12458" spans="3:3">
      <c r="C12458" s="3"/>
    </row>
    <row r="12459" spans="3:3">
      <c r="C12459" s="3"/>
    </row>
    <row r="12460" spans="3:3">
      <c r="C12460" s="3"/>
    </row>
    <row r="12461" spans="3:3">
      <c r="C12461" s="3"/>
    </row>
    <row r="12462" spans="3:3">
      <c r="C12462" s="3"/>
    </row>
    <row r="12463" spans="3:3">
      <c r="C12463" s="3"/>
    </row>
    <row r="12464" spans="3:3">
      <c r="C12464" s="3"/>
    </row>
    <row r="12465" spans="3:3">
      <c r="C12465" s="3"/>
    </row>
    <row r="12466" spans="3:3">
      <c r="C12466" s="3"/>
    </row>
    <row r="12467" spans="3:3">
      <c r="C12467" s="3"/>
    </row>
    <row r="12468" spans="3:3">
      <c r="C12468" s="3"/>
    </row>
    <row r="12469" spans="3:3">
      <c r="C12469" s="3"/>
    </row>
    <row r="12470" spans="3:3">
      <c r="C12470" s="3"/>
    </row>
    <row r="12471" spans="3:3">
      <c r="C12471" s="3"/>
    </row>
    <row r="12472" spans="3:3">
      <c r="C12472" s="3"/>
    </row>
    <row r="12473" spans="3:3">
      <c r="C12473" s="3"/>
    </row>
    <row r="12474" spans="3:3">
      <c r="C12474" s="3"/>
    </row>
    <row r="12475" spans="3:3">
      <c r="C12475" s="3"/>
    </row>
    <row r="12476" spans="3:3">
      <c r="C12476" s="3"/>
    </row>
    <row r="12477" spans="3:3">
      <c r="C12477" s="3"/>
    </row>
    <row r="12478" spans="3:3">
      <c r="C12478" s="3"/>
    </row>
    <row r="12479" spans="3:3">
      <c r="C12479" s="3"/>
    </row>
    <row r="12480" spans="3:3">
      <c r="C12480" s="3"/>
    </row>
    <row r="12481" spans="3:3">
      <c r="C12481" s="3"/>
    </row>
    <row r="12482" spans="3:3">
      <c r="C12482" s="3"/>
    </row>
    <row r="12483" spans="3:3">
      <c r="C12483" s="3"/>
    </row>
    <row r="12484" spans="3:3">
      <c r="C12484" s="3"/>
    </row>
    <row r="12485" spans="3:3">
      <c r="C12485" s="3"/>
    </row>
    <row r="12486" spans="3:3">
      <c r="C12486" s="3"/>
    </row>
    <row r="12487" spans="3:3">
      <c r="C12487" s="3"/>
    </row>
    <row r="12488" spans="3:3">
      <c r="C12488" s="3"/>
    </row>
    <row r="12489" spans="3:3">
      <c r="C12489" s="3"/>
    </row>
    <row r="12490" spans="3:3">
      <c r="C12490" s="3"/>
    </row>
    <row r="12491" spans="3:3">
      <c r="C12491" s="3"/>
    </row>
    <row r="12492" spans="3:3">
      <c r="C12492" s="3"/>
    </row>
    <row r="12493" spans="3:3">
      <c r="C12493" s="3"/>
    </row>
    <row r="12494" spans="3:3">
      <c r="C12494" s="3"/>
    </row>
    <row r="12495" spans="3:3">
      <c r="C12495" s="3"/>
    </row>
    <row r="12496" spans="3:3">
      <c r="C12496" s="3"/>
    </row>
    <row r="12497" spans="3:3">
      <c r="C12497" s="3"/>
    </row>
    <row r="12498" spans="3:3">
      <c r="C12498" s="3"/>
    </row>
    <row r="12499" spans="3:3">
      <c r="C12499" s="3"/>
    </row>
    <row r="12500" spans="3:3">
      <c r="C12500" s="3"/>
    </row>
    <row r="12501" spans="3:3">
      <c r="C12501" s="3"/>
    </row>
    <row r="12502" spans="3:3">
      <c r="C12502" s="3"/>
    </row>
    <row r="12503" spans="3:3">
      <c r="C12503" s="3"/>
    </row>
    <row r="12504" spans="3:3">
      <c r="C12504" s="3"/>
    </row>
    <row r="12505" spans="3:3">
      <c r="C12505" s="3"/>
    </row>
    <row r="12506" spans="3:3">
      <c r="C12506" s="3"/>
    </row>
    <row r="12507" spans="3:3">
      <c r="C12507" s="3"/>
    </row>
    <row r="12508" spans="3:3">
      <c r="C12508" s="3"/>
    </row>
    <row r="12509" spans="3:3">
      <c r="C12509" s="3"/>
    </row>
    <row r="12510" spans="3:3">
      <c r="C12510" s="3"/>
    </row>
    <row r="12511" spans="3:3">
      <c r="C12511" s="3"/>
    </row>
    <row r="12512" spans="3:3">
      <c r="C12512" s="3"/>
    </row>
    <row r="12513" spans="3:3">
      <c r="C12513" s="3"/>
    </row>
    <row r="12514" spans="3:3">
      <c r="C12514" s="3"/>
    </row>
    <row r="12515" spans="3:3">
      <c r="C12515" s="3"/>
    </row>
    <row r="12516" spans="3:3">
      <c r="C12516" s="3"/>
    </row>
    <row r="12517" spans="3:3">
      <c r="C12517" s="3"/>
    </row>
    <row r="12518" spans="3:3">
      <c r="C12518" s="3"/>
    </row>
    <row r="12519" spans="3:3">
      <c r="C12519" s="3"/>
    </row>
    <row r="12520" spans="3:3">
      <c r="C12520" s="3"/>
    </row>
    <row r="12521" spans="3:3">
      <c r="C12521" s="3"/>
    </row>
    <row r="12522" spans="3:3">
      <c r="C12522" s="3"/>
    </row>
    <row r="12523" spans="3:3">
      <c r="C12523" s="3"/>
    </row>
    <row r="12524" spans="3:3">
      <c r="C12524" s="3"/>
    </row>
    <row r="12525" spans="3:3">
      <c r="C12525" s="3"/>
    </row>
    <row r="12526" spans="3:3">
      <c r="C12526" s="3"/>
    </row>
    <row r="12527" spans="3:3">
      <c r="C12527" s="3"/>
    </row>
    <row r="12528" spans="3:3">
      <c r="C12528" s="3"/>
    </row>
    <row r="12529" spans="3:3">
      <c r="C12529" s="3"/>
    </row>
    <row r="12530" spans="3:3">
      <c r="C12530" s="3"/>
    </row>
    <row r="12531" spans="3:3">
      <c r="C12531" s="3"/>
    </row>
    <row r="12532" spans="3:3">
      <c r="C12532" s="3"/>
    </row>
    <row r="12533" spans="3:3">
      <c r="C12533" s="3"/>
    </row>
    <row r="12534" spans="3:3">
      <c r="C12534" s="3"/>
    </row>
    <row r="12535" spans="3:3">
      <c r="C12535" s="3"/>
    </row>
    <row r="12536" spans="3:3">
      <c r="C12536" s="3"/>
    </row>
    <row r="12537" spans="3:3">
      <c r="C12537" s="3"/>
    </row>
    <row r="12538" spans="3:3">
      <c r="C12538" s="3"/>
    </row>
    <row r="12539" spans="3:3">
      <c r="C12539" s="3"/>
    </row>
    <row r="12540" spans="3:3">
      <c r="C12540" s="3"/>
    </row>
    <row r="12541" spans="3:3">
      <c r="C12541" s="3"/>
    </row>
    <row r="12542" spans="3:3">
      <c r="C12542" s="3"/>
    </row>
    <row r="12543" spans="3:3">
      <c r="C12543" s="3"/>
    </row>
    <row r="12544" spans="3:3">
      <c r="C12544" s="3"/>
    </row>
    <row r="12545" spans="3:3">
      <c r="C12545" s="3"/>
    </row>
    <row r="12546" spans="3:3">
      <c r="C12546" s="3"/>
    </row>
    <row r="12547" spans="3:3">
      <c r="C12547" s="3"/>
    </row>
    <row r="12548" spans="3:3">
      <c r="C12548" s="3"/>
    </row>
    <row r="12549" spans="3:3">
      <c r="C12549" s="3"/>
    </row>
    <row r="12550" spans="3:3">
      <c r="C12550" s="3"/>
    </row>
    <row r="12551" spans="3:3">
      <c r="C12551" s="3"/>
    </row>
    <row r="12552" spans="3:3">
      <c r="C12552" s="3"/>
    </row>
    <row r="12553" spans="3:3">
      <c r="C12553" s="3"/>
    </row>
    <row r="12554" spans="3:3">
      <c r="C12554" s="3"/>
    </row>
    <row r="12555" spans="3:3">
      <c r="C12555" s="3"/>
    </row>
    <row r="12556" spans="3:3">
      <c r="C12556" s="3"/>
    </row>
    <row r="12557" spans="3:3">
      <c r="C12557" s="3"/>
    </row>
    <row r="12558" spans="3:3">
      <c r="C12558" s="3"/>
    </row>
    <row r="12559" spans="3:3">
      <c r="C12559" s="3"/>
    </row>
    <row r="12560" spans="3:3">
      <c r="C12560" s="3"/>
    </row>
    <row r="12561" spans="3:3">
      <c r="C12561" s="3"/>
    </row>
    <row r="12562" spans="3:3">
      <c r="C12562" s="3"/>
    </row>
    <row r="12563" spans="3:3">
      <c r="C12563" s="3"/>
    </row>
    <row r="12564" spans="3:3">
      <c r="C12564" s="3"/>
    </row>
    <row r="12565" spans="3:3">
      <c r="C12565" s="3"/>
    </row>
    <row r="12566" spans="3:3">
      <c r="C12566" s="3"/>
    </row>
    <row r="12567" spans="3:3">
      <c r="C12567" s="3"/>
    </row>
    <row r="12568" spans="3:3">
      <c r="C12568" s="3"/>
    </row>
    <row r="12569" spans="3:3">
      <c r="C12569" s="3"/>
    </row>
    <row r="12570" spans="3:3">
      <c r="C12570" s="3"/>
    </row>
    <row r="12571" spans="3:3">
      <c r="C12571" s="3"/>
    </row>
    <row r="12572" spans="3:3">
      <c r="C12572" s="3"/>
    </row>
    <row r="12573" spans="3:3">
      <c r="C12573" s="3"/>
    </row>
    <row r="12574" spans="3:3">
      <c r="C12574" s="3"/>
    </row>
    <row r="12575" spans="3:3">
      <c r="C12575" s="3"/>
    </row>
    <row r="12576" spans="3:3">
      <c r="C12576" s="3"/>
    </row>
    <row r="12577" spans="3:3">
      <c r="C12577" s="3"/>
    </row>
    <row r="12578" spans="3:3">
      <c r="C12578" s="3"/>
    </row>
    <row r="12579" spans="3:3">
      <c r="C12579" s="3"/>
    </row>
    <row r="12580" spans="3:3">
      <c r="C12580" s="3"/>
    </row>
    <row r="12581" spans="3:3">
      <c r="C12581" s="3"/>
    </row>
    <row r="12582" spans="3:3">
      <c r="C12582" s="3"/>
    </row>
    <row r="12583" spans="3:3">
      <c r="C12583" s="3"/>
    </row>
    <row r="12584" spans="3:3">
      <c r="C12584" s="3"/>
    </row>
    <row r="12585" spans="3:3">
      <c r="C12585" s="3"/>
    </row>
    <row r="12586" spans="3:3">
      <c r="C12586" s="3"/>
    </row>
    <row r="12587" spans="3:3">
      <c r="C12587" s="3"/>
    </row>
    <row r="12588" spans="3:3">
      <c r="C12588" s="3"/>
    </row>
    <row r="12589" spans="3:3">
      <c r="C12589" s="3"/>
    </row>
    <row r="12590" spans="3:3">
      <c r="C12590" s="3"/>
    </row>
    <row r="12591" spans="3:3">
      <c r="C12591" s="3"/>
    </row>
    <row r="12592" spans="3:3">
      <c r="C12592" s="3"/>
    </row>
    <row r="12593" spans="3:3">
      <c r="C12593" s="3"/>
    </row>
    <row r="12594" spans="3:3">
      <c r="C12594" s="3"/>
    </row>
    <row r="12595" spans="3:3">
      <c r="C12595" s="3"/>
    </row>
    <row r="12596" spans="3:3">
      <c r="C12596" s="3"/>
    </row>
    <row r="12597" spans="3:3">
      <c r="C12597" s="3"/>
    </row>
    <row r="12598" spans="3:3">
      <c r="C12598" s="3"/>
    </row>
    <row r="12599" spans="3:3">
      <c r="C12599" s="3"/>
    </row>
    <row r="12600" spans="3:3">
      <c r="C12600" s="3"/>
    </row>
    <row r="12601" spans="3:3">
      <c r="C12601" s="3"/>
    </row>
    <row r="12602" spans="3:3">
      <c r="C12602" s="3"/>
    </row>
    <row r="12603" spans="3:3">
      <c r="C12603" s="3"/>
    </row>
    <row r="12604" spans="3:3">
      <c r="C12604" s="3"/>
    </row>
    <row r="12605" spans="3:3">
      <c r="C12605" s="3"/>
    </row>
    <row r="12606" spans="3:3">
      <c r="C12606" s="3"/>
    </row>
    <row r="12607" spans="3:3">
      <c r="C12607" s="3"/>
    </row>
    <row r="12608" spans="3:3">
      <c r="C12608" s="3"/>
    </row>
    <row r="12609" spans="3:3">
      <c r="C12609" s="3"/>
    </row>
    <row r="12610" spans="3:3">
      <c r="C12610" s="3"/>
    </row>
    <row r="12611" spans="3:3">
      <c r="C12611" s="3"/>
    </row>
    <row r="12612" spans="3:3">
      <c r="C12612" s="3"/>
    </row>
    <row r="12613" spans="3:3">
      <c r="C12613" s="3"/>
    </row>
    <row r="12614" spans="3:3">
      <c r="C12614" s="3"/>
    </row>
    <row r="12615" spans="3:3">
      <c r="C12615" s="3"/>
    </row>
    <row r="12616" spans="3:3">
      <c r="C12616" s="3"/>
    </row>
    <row r="12617" spans="3:3">
      <c r="C12617" s="3"/>
    </row>
    <row r="12618" spans="3:3">
      <c r="C12618" s="3"/>
    </row>
    <row r="12619" spans="3:3">
      <c r="C12619" s="3"/>
    </row>
    <row r="12620" spans="3:3">
      <c r="C12620" s="3"/>
    </row>
    <row r="12621" spans="3:3">
      <c r="C12621" s="3"/>
    </row>
    <row r="12622" spans="3:3">
      <c r="C12622" s="3"/>
    </row>
    <row r="12623" spans="3:3">
      <c r="C12623" s="3"/>
    </row>
    <row r="12624" spans="3:3">
      <c r="C12624" s="3"/>
    </row>
    <row r="12625" spans="3:3">
      <c r="C12625" s="3"/>
    </row>
    <row r="12626" spans="3:3">
      <c r="C12626" s="3"/>
    </row>
    <row r="12627" spans="3:3">
      <c r="C12627" s="3"/>
    </row>
    <row r="12628" spans="3:3">
      <c r="C12628" s="3"/>
    </row>
    <row r="12629" spans="3:3">
      <c r="C12629" s="3"/>
    </row>
    <row r="12630" spans="3:3">
      <c r="C12630" s="3"/>
    </row>
    <row r="12631" spans="3:3">
      <c r="C12631" s="3"/>
    </row>
    <row r="12632" spans="3:3">
      <c r="C12632" s="3"/>
    </row>
    <row r="12633" spans="3:3">
      <c r="C12633" s="3"/>
    </row>
    <row r="12634" spans="3:3">
      <c r="C12634" s="3"/>
    </row>
    <row r="12635" spans="3:3">
      <c r="C12635" s="3"/>
    </row>
    <row r="12636" spans="3:3">
      <c r="C12636" s="3"/>
    </row>
    <row r="12637" spans="3:3">
      <c r="C12637" s="3"/>
    </row>
    <row r="12638" spans="3:3">
      <c r="C12638" s="3"/>
    </row>
    <row r="12639" spans="3:3">
      <c r="C12639" s="3"/>
    </row>
    <row r="12640" spans="3:3">
      <c r="C12640" s="3"/>
    </row>
    <row r="12641" spans="3:3">
      <c r="C12641" s="3"/>
    </row>
    <row r="12642" spans="3:3">
      <c r="C12642" s="3"/>
    </row>
    <row r="12643" spans="3:3">
      <c r="C12643" s="3"/>
    </row>
    <row r="12644" spans="3:3">
      <c r="C12644" s="3"/>
    </row>
    <row r="12645" spans="3:3">
      <c r="C12645" s="3"/>
    </row>
    <row r="12646" spans="3:3">
      <c r="C12646" s="3"/>
    </row>
    <row r="12647" spans="3:3">
      <c r="C12647" s="3"/>
    </row>
    <row r="12648" spans="3:3">
      <c r="C12648" s="3"/>
    </row>
    <row r="12649" spans="3:3">
      <c r="C12649" s="3"/>
    </row>
    <row r="12650" spans="3:3">
      <c r="C12650" s="3"/>
    </row>
    <row r="12651" spans="3:3">
      <c r="C12651" s="3"/>
    </row>
    <row r="12652" spans="3:3">
      <c r="C12652" s="3"/>
    </row>
    <row r="12653" spans="3:3">
      <c r="C12653" s="3"/>
    </row>
    <row r="12654" spans="3:3">
      <c r="C12654" s="3"/>
    </row>
    <row r="12655" spans="3:3">
      <c r="C12655" s="3"/>
    </row>
    <row r="12656" spans="3:3">
      <c r="C12656" s="3"/>
    </row>
    <row r="12657" spans="3:3">
      <c r="C12657" s="3"/>
    </row>
    <row r="12658" spans="3:3">
      <c r="C12658" s="3"/>
    </row>
    <row r="12659" spans="3:3">
      <c r="C12659" s="3"/>
    </row>
    <row r="12660" spans="3:3">
      <c r="C12660" s="3"/>
    </row>
    <row r="12661" spans="3:3">
      <c r="C12661" s="3"/>
    </row>
    <row r="12662" spans="3:3">
      <c r="C12662" s="3"/>
    </row>
    <row r="12663" spans="3:3">
      <c r="C12663" s="3"/>
    </row>
    <row r="12664" spans="3:3">
      <c r="C12664" s="3"/>
    </row>
    <row r="12665" spans="3:3">
      <c r="C12665" s="3"/>
    </row>
    <row r="12666" spans="3:3">
      <c r="C12666" s="3"/>
    </row>
    <row r="12667" spans="3:3">
      <c r="C12667" s="3"/>
    </row>
    <row r="12668" spans="3:3">
      <c r="C12668" s="3"/>
    </row>
    <row r="12669" spans="3:3">
      <c r="C12669" s="3"/>
    </row>
    <row r="12670" spans="3:3">
      <c r="C12670" s="3"/>
    </row>
    <row r="12671" spans="3:3">
      <c r="C12671" s="3"/>
    </row>
    <row r="12672" spans="3:3">
      <c r="C12672" s="3"/>
    </row>
    <row r="12673" spans="3:3">
      <c r="C12673" s="3"/>
    </row>
    <row r="12674" spans="3:3">
      <c r="C12674" s="3"/>
    </row>
    <row r="12675" spans="3:3">
      <c r="C12675" s="3"/>
    </row>
    <row r="12676" spans="3:3">
      <c r="C12676" s="3"/>
    </row>
    <row r="12677" spans="3:3">
      <c r="C12677" s="3"/>
    </row>
    <row r="12678" spans="3:3">
      <c r="C12678" s="3"/>
    </row>
    <row r="12679" spans="3:3">
      <c r="C12679" s="3"/>
    </row>
    <row r="12680" spans="3:3">
      <c r="C12680" s="3"/>
    </row>
    <row r="12681" spans="3:3">
      <c r="C12681" s="3"/>
    </row>
    <row r="12682" spans="3:3">
      <c r="C12682" s="3"/>
    </row>
    <row r="12683" spans="3:3">
      <c r="C12683" s="3"/>
    </row>
    <row r="12684" spans="3:3">
      <c r="C12684" s="3"/>
    </row>
    <row r="12685" spans="3:3">
      <c r="C12685" s="3"/>
    </row>
    <row r="12686" spans="3:3">
      <c r="C12686" s="3"/>
    </row>
    <row r="12687" spans="3:3">
      <c r="C12687" s="3"/>
    </row>
    <row r="12688" spans="3:3">
      <c r="C12688" s="3"/>
    </row>
    <row r="12689" spans="3:3">
      <c r="C12689" s="3"/>
    </row>
    <row r="12690" spans="3:3">
      <c r="C12690" s="3"/>
    </row>
    <row r="12691" spans="3:3">
      <c r="C12691" s="3"/>
    </row>
    <row r="12692" spans="3:3">
      <c r="C12692" s="3"/>
    </row>
    <row r="12693" spans="3:3">
      <c r="C12693" s="3"/>
    </row>
    <row r="12694" spans="3:3">
      <c r="C12694" s="3"/>
    </row>
    <row r="12695" spans="3:3">
      <c r="C12695" s="3"/>
    </row>
    <row r="12696" spans="3:3">
      <c r="C12696" s="3"/>
    </row>
    <row r="12697" spans="3:3">
      <c r="C12697" s="3"/>
    </row>
    <row r="12698" spans="3:3">
      <c r="C12698" s="3"/>
    </row>
    <row r="12699" spans="3:3">
      <c r="C12699" s="3"/>
    </row>
    <row r="12700" spans="3:3">
      <c r="C12700" s="3"/>
    </row>
    <row r="12701" spans="3:3">
      <c r="C12701" s="3"/>
    </row>
    <row r="12702" spans="3:3">
      <c r="C12702" s="3"/>
    </row>
    <row r="12703" spans="3:3">
      <c r="C12703" s="3"/>
    </row>
    <row r="12704" spans="3:3">
      <c r="C12704" s="3"/>
    </row>
    <row r="12705" spans="3:3">
      <c r="C12705" s="3"/>
    </row>
    <row r="12706" spans="3:3">
      <c r="C12706" s="3"/>
    </row>
    <row r="12707" spans="3:3">
      <c r="C12707" s="3"/>
    </row>
    <row r="12708" spans="3:3">
      <c r="C12708" s="3"/>
    </row>
    <row r="12709" spans="3:3">
      <c r="C12709" s="3"/>
    </row>
    <row r="12710" spans="3:3">
      <c r="C12710" s="3"/>
    </row>
    <row r="12711" spans="3:3">
      <c r="C12711" s="3"/>
    </row>
    <row r="12712" spans="3:3">
      <c r="C12712" s="3"/>
    </row>
    <row r="12713" spans="3:3">
      <c r="C12713" s="3"/>
    </row>
    <row r="12714" spans="3:3">
      <c r="C12714" s="3"/>
    </row>
    <row r="12715" spans="3:3">
      <c r="C12715" s="3"/>
    </row>
    <row r="12716" spans="3:3">
      <c r="C12716" s="3"/>
    </row>
    <row r="12717" spans="3:3">
      <c r="C12717" s="3"/>
    </row>
    <row r="12718" spans="3:3">
      <c r="C12718" s="3"/>
    </row>
    <row r="12719" spans="3:3">
      <c r="C12719" s="3"/>
    </row>
    <row r="12720" spans="3:3">
      <c r="C12720" s="3"/>
    </row>
    <row r="12721" spans="3:3">
      <c r="C12721" s="3"/>
    </row>
    <row r="12722" spans="3:3">
      <c r="C12722" s="3"/>
    </row>
    <row r="12723" spans="3:3">
      <c r="C12723" s="3"/>
    </row>
    <row r="12724" spans="3:3">
      <c r="C12724" s="3"/>
    </row>
    <row r="12725" spans="3:3">
      <c r="C12725" s="3"/>
    </row>
    <row r="12726" spans="3:3">
      <c r="C12726" s="3"/>
    </row>
    <row r="12727" spans="3:3">
      <c r="C12727" s="3"/>
    </row>
    <row r="12728" spans="3:3">
      <c r="C12728" s="3"/>
    </row>
    <row r="12729" spans="3:3">
      <c r="C12729" s="3"/>
    </row>
    <row r="12730" spans="3:3">
      <c r="C12730" s="3"/>
    </row>
    <row r="12731" spans="3:3">
      <c r="C12731" s="3"/>
    </row>
    <row r="12732" spans="3:3">
      <c r="C12732" s="3"/>
    </row>
    <row r="12733" spans="3:3">
      <c r="C12733" s="3"/>
    </row>
    <row r="12734" spans="3:3">
      <c r="C12734" s="3"/>
    </row>
    <row r="12735" spans="3:3">
      <c r="C12735" s="3"/>
    </row>
    <row r="12736" spans="3:3">
      <c r="C12736" s="3"/>
    </row>
    <row r="12737" spans="3:3">
      <c r="C12737" s="3"/>
    </row>
    <row r="12738" spans="3:3">
      <c r="C12738" s="3"/>
    </row>
    <row r="12739" spans="3:3">
      <c r="C12739" s="3"/>
    </row>
    <row r="12740" spans="3:3">
      <c r="C12740" s="3"/>
    </row>
    <row r="12741" spans="3:3">
      <c r="C12741" s="3"/>
    </row>
    <row r="12742" spans="3:3">
      <c r="C12742" s="3"/>
    </row>
    <row r="12743" spans="3:3">
      <c r="C12743" s="3"/>
    </row>
    <row r="12744" spans="3:3">
      <c r="C12744" s="3"/>
    </row>
    <row r="12745" spans="3:3">
      <c r="C12745" s="3"/>
    </row>
    <row r="12746" spans="3:3">
      <c r="C12746" s="3"/>
    </row>
    <row r="12747" spans="3:3">
      <c r="C12747" s="3"/>
    </row>
    <row r="12748" spans="3:3">
      <c r="C12748" s="3"/>
    </row>
    <row r="12749" spans="3:3">
      <c r="C12749" s="3"/>
    </row>
    <row r="12750" spans="3:3">
      <c r="C12750" s="3"/>
    </row>
    <row r="12751" spans="3:3">
      <c r="C12751" s="3"/>
    </row>
    <row r="12752" spans="3:3">
      <c r="C12752" s="3"/>
    </row>
    <row r="12753" spans="3:3">
      <c r="C12753" s="3"/>
    </row>
    <row r="12754" spans="3:3">
      <c r="C12754" s="3"/>
    </row>
    <row r="12755" spans="3:3">
      <c r="C12755" s="3"/>
    </row>
    <row r="12756" spans="3:3">
      <c r="C12756" s="3"/>
    </row>
    <row r="12757" spans="3:3">
      <c r="C12757" s="3"/>
    </row>
    <row r="12758" spans="3:3">
      <c r="C12758" s="3"/>
    </row>
    <row r="12759" spans="3:3">
      <c r="C12759" s="3"/>
    </row>
    <row r="12760" spans="3:3">
      <c r="C12760" s="3"/>
    </row>
    <row r="12761" spans="3:3">
      <c r="C12761" s="3"/>
    </row>
    <row r="12762" spans="3:3">
      <c r="C12762" s="3"/>
    </row>
    <row r="12763" spans="3:3">
      <c r="C12763" s="3"/>
    </row>
    <row r="12764" spans="3:3">
      <c r="C12764" s="3"/>
    </row>
    <row r="12765" spans="3:3">
      <c r="C12765" s="3"/>
    </row>
    <row r="12766" spans="3:3">
      <c r="C12766" s="3"/>
    </row>
    <row r="12767" spans="3:3">
      <c r="C12767" s="3"/>
    </row>
    <row r="12768" spans="3:3">
      <c r="C12768" s="3"/>
    </row>
    <row r="12769" spans="3:3">
      <c r="C12769" s="3"/>
    </row>
    <row r="12770" spans="3:3">
      <c r="C12770" s="3"/>
    </row>
    <row r="12771" spans="3:3">
      <c r="C12771" s="3"/>
    </row>
    <row r="12772" spans="3:3">
      <c r="C12772" s="3"/>
    </row>
    <row r="12773" spans="3:3">
      <c r="C12773" s="3"/>
    </row>
    <row r="12774" spans="3:3">
      <c r="C12774" s="3"/>
    </row>
    <row r="12775" spans="3:3">
      <c r="C12775" s="3"/>
    </row>
    <row r="12776" spans="3:3">
      <c r="C12776" s="3"/>
    </row>
    <row r="12777" spans="3:3">
      <c r="C12777" s="3"/>
    </row>
    <row r="12778" spans="3:3">
      <c r="C12778" s="3"/>
    </row>
    <row r="12779" spans="3:3">
      <c r="C12779" s="3"/>
    </row>
    <row r="12780" spans="3:3">
      <c r="C12780" s="3"/>
    </row>
    <row r="12781" spans="3:3">
      <c r="C12781" s="3"/>
    </row>
    <row r="12782" spans="3:3">
      <c r="C12782" s="3"/>
    </row>
    <row r="12783" spans="3:3">
      <c r="C12783" s="3"/>
    </row>
    <row r="12784" spans="3:3">
      <c r="C12784" s="3"/>
    </row>
    <row r="12785" spans="3:3">
      <c r="C12785" s="3"/>
    </row>
    <row r="12786" spans="3:3">
      <c r="C12786" s="3"/>
    </row>
    <row r="12787" spans="3:3">
      <c r="C12787" s="3"/>
    </row>
    <row r="12788" spans="3:3">
      <c r="C12788" s="3"/>
    </row>
    <row r="12789" spans="3:3">
      <c r="C12789" s="3"/>
    </row>
    <row r="12790" spans="3:3">
      <c r="C12790" s="3"/>
    </row>
    <row r="12791" spans="3:3">
      <c r="C12791" s="3"/>
    </row>
    <row r="12792" spans="3:3">
      <c r="C12792" s="3"/>
    </row>
    <row r="12793" spans="3:3">
      <c r="C12793" s="3"/>
    </row>
    <row r="12794" spans="3:3">
      <c r="C12794" s="3"/>
    </row>
    <row r="12795" spans="3:3">
      <c r="C12795" s="3"/>
    </row>
    <row r="12796" spans="3:3">
      <c r="C12796" s="3"/>
    </row>
    <row r="12797" spans="3:3">
      <c r="C12797" s="3"/>
    </row>
    <row r="12798" spans="3:3">
      <c r="C12798" s="3"/>
    </row>
    <row r="12799" spans="3:3">
      <c r="C12799" s="3"/>
    </row>
    <row r="12800" spans="3:3">
      <c r="C12800" s="3"/>
    </row>
    <row r="12801" spans="3:3">
      <c r="C12801" s="3"/>
    </row>
    <row r="12802" spans="3:3">
      <c r="C12802" s="3"/>
    </row>
    <row r="12803" spans="3:3">
      <c r="C12803" s="3"/>
    </row>
    <row r="12804" spans="3:3">
      <c r="C12804" s="3"/>
    </row>
    <row r="12805" spans="3:3">
      <c r="C12805" s="3"/>
    </row>
    <row r="12806" spans="3:3">
      <c r="C12806" s="3"/>
    </row>
    <row r="12807" spans="3:3">
      <c r="C12807" s="3"/>
    </row>
    <row r="12808" spans="3:3">
      <c r="C12808" s="3"/>
    </row>
    <row r="12809" spans="3:3">
      <c r="C12809" s="3"/>
    </row>
    <row r="12810" spans="3:3">
      <c r="C12810" s="3"/>
    </row>
    <row r="12811" spans="3:3">
      <c r="C12811" s="3"/>
    </row>
    <row r="12812" spans="3:3">
      <c r="C12812" s="3"/>
    </row>
    <row r="12813" spans="3:3">
      <c r="C12813" s="3"/>
    </row>
    <row r="12814" spans="3:3">
      <c r="C12814" s="3"/>
    </row>
    <row r="12815" spans="3:3">
      <c r="C12815" s="3"/>
    </row>
    <row r="12816" spans="3:3">
      <c r="C12816" s="3"/>
    </row>
    <row r="12817" spans="3:3">
      <c r="C12817" s="3"/>
    </row>
    <row r="12818" spans="3:3">
      <c r="C12818" s="3"/>
    </row>
    <row r="12819" spans="3:3">
      <c r="C12819" s="3"/>
    </row>
    <row r="12820" spans="3:3">
      <c r="C12820" s="3"/>
    </row>
    <row r="12821" spans="3:3">
      <c r="C12821" s="3"/>
    </row>
    <row r="12822" spans="3:3">
      <c r="C12822" s="3"/>
    </row>
    <row r="12823" spans="3:3">
      <c r="C12823" s="3"/>
    </row>
    <row r="12824" spans="3:3">
      <c r="C12824" s="3"/>
    </row>
    <row r="12825" spans="3:3">
      <c r="C12825" s="3"/>
    </row>
    <row r="12826" spans="3:3">
      <c r="C12826" s="3"/>
    </row>
    <row r="12827" spans="3:3">
      <c r="C12827" s="3"/>
    </row>
    <row r="12828" spans="3:3">
      <c r="C12828" s="3"/>
    </row>
    <row r="12829" spans="3:3">
      <c r="C12829" s="3"/>
    </row>
    <row r="12830" spans="3:3">
      <c r="C12830" s="3"/>
    </row>
    <row r="12831" spans="3:3">
      <c r="C12831" s="3"/>
    </row>
    <row r="12832" spans="3:3">
      <c r="C12832" s="3"/>
    </row>
    <row r="12833" spans="3:3">
      <c r="C12833" s="3"/>
    </row>
    <row r="12834" spans="3:3">
      <c r="C12834" s="3"/>
    </row>
    <row r="12835" spans="3:3">
      <c r="C12835" s="3"/>
    </row>
    <row r="12836" spans="3:3">
      <c r="C12836" s="3"/>
    </row>
    <row r="12837" spans="3:3">
      <c r="C12837" s="3"/>
    </row>
    <row r="12838" spans="3:3">
      <c r="C12838" s="3"/>
    </row>
    <row r="12839" spans="3:3">
      <c r="C12839" s="3"/>
    </row>
    <row r="12840" spans="3:3">
      <c r="C12840" s="3"/>
    </row>
    <row r="12841" spans="3:3">
      <c r="C12841" s="3"/>
    </row>
    <row r="12842" spans="3:3">
      <c r="C12842" s="3"/>
    </row>
    <row r="12843" spans="3:3">
      <c r="C12843" s="3"/>
    </row>
    <row r="12844" spans="3:3">
      <c r="C12844" s="3"/>
    </row>
    <row r="12845" spans="3:3">
      <c r="C12845" s="3"/>
    </row>
    <row r="12846" spans="3:3">
      <c r="C12846" s="3"/>
    </row>
    <row r="12847" spans="3:3">
      <c r="C12847" s="3"/>
    </row>
    <row r="12848" spans="3:3">
      <c r="C12848" s="3"/>
    </row>
    <row r="12849" spans="3:3">
      <c r="C12849" s="3"/>
    </row>
    <row r="12850" spans="3:3">
      <c r="C12850" s="3"/>
    </row>
    <row r="12851" spans="3:3">
      <c r="C12851" s="3"/>
    </row>
    <row r="12852" spans="3:3">
      <c r="C12852" s="3"/>
    </row>
    <row r="12853" spans="3:3">
      <c r="C12853" s="3"/>
    </row>
    <row r="12854" spans="3:3">
      <c r="C12854" s="3"/>
    </row>
    <row r="12855" spans="3:3">
      <c r="C12855" s="3"/>
    </row>
    <row r="12856" spans="3:3">
      <c r="C12856" s="3"/>
    </row>
    <row r="12857" spans="3:3">
      <c r="C12857" s="3"/>
    </row>
    <row r="12858" spans="3:3">
      <c r="C12858" s="3"/>
    </row>
    <row r="12859" spans="3:3">
      <c r="C12859" s="3"/>
    </row>
    <row r="12860" spans="3:3">
      <c r="C12860" s="3"/>
    </row>
    <row r="12861" spans="3:3">
      <c r="C12861" s="3"/>
    </row>
    <row r="12862" spans="3:3">
      <c r="C12862" s="3"/>
    </row>
    <row r="12863" spans="3:3">
      <c r="C12863" s="3"/>
    </row>
    <row r="12864" spans="3:3">
      <c r="C12864" s="3"/>
    </row>
    <row r="12865" spans="3:3">
      <c r="C12865" s="3"/>
    </row>
    <row r="12866" spans="3:3">
      <c r="C12866" s="3"/>
    </row>
    <row r="12867" spans="3:3">
      <c r="C12867" s="3"/>
    </row>
    <row r="12868" spans="3:3">
      <c r="C12868" s="3"/>
    </row>
    <row r="12869" spans="3:3">
      <c r="C12869" s="3"/>
    </row>
    <row r="12870" spans="3:3">
      <c r="C12870" s="3"/>
    </row>
    <row r="12871" spans="3:3">
      <c r="C12871" s="3"/>
    </row>
    <row r="12872" spans="3:3">
      <c r="C12872" s="3"/>
    </row>
    <row r="12873" spans="3:3">
      <c r="C12873" s="3"/>
    </row>
    <row r="12874" spans="3:3">
      <c r="C12874" s="3"/>
    </row>
    <row r="12875" spans="3:3">
      <c r="C12875" s="3"/>
    </row>
    <row r="12876" spans="3:3">
      <c r="C12876" s="3"/>
    </row>
    <row r="12877" spans="3:3">
      <c r="C12877" s="3"/>
    </row>
    <row r="12878" spans="3:3">
      <c r="C12878" s="3"/>
    </row>
    <row r="12879" spans="3:3">
      <c r="C12879" s="3"/>
    </row>
    <row r="12880" spans="3:3">
      <c r="C12880" s="3"/>
    </row>
    <row r="12881" spans="3:3">
      <c r="C12881" s="3"/>
    </row>
    <row r="12882" spans="3:3">
      <c r="C12882" s="3"/>
    </row>
    <row r="12883" spans="3:3">
      <c r="C12883" s="3"/>
    </row>
    <row r="12884" spans="3:3">
      <c r="C12884" s="3"/>
    </row>
    <row r="12885" spans="3:3">
      <c r="C12885" s="3"/>
    </row>
    <row r="12886" spans="3:3">
      <c r="C12886" s="3"/>
    </row>
    <row r="12887" spans="3:3">
      <c r="C12887" s="3"/>
    </row>
    <row r="12888" spans="3:3">
      <c r="C12888" s="3"/>
    </row>
    <row r="12889" spans="3:3">
      <c r="C12889" s="3"/>
    </row>
    <row r="12890" spans="3:3">
      <c r="C12890" s="3"/>
    </row>
    <row r="12891" spans="3:3">
      <c r="C12891" s="3"/>
    </row>
    <row r="12892" spans="3:3">
      <c r="C12892" s="3"/>
    </row>
    <row r="12893" spans="3:3">
      <c r="C12893" s="3"/>
    </row>
    <row r="12894" spans="3:3">
      <c r="C12894" s="3"/>
    </row>
    <row r="12895" spans="3:3">
      <c r="C12895" s="3"/>
    </row>
    <row r="12896" spans="3:3">
      <c r="C12896" s="3"/>
    </row>
    <row r="12897" spans="3:3">
      <c r="C12897" s="3"/>
    </row>
    <row r="12898" spans="3:3">
      <c r="C12898" s="3"/>
    </row>
    <row r="12899" spans="3:3">
      <c r="C12899" s="3"/>
    </row>
    <row r="12900" spans="3:3">
      <c r="C12900" s="3"/>
    </row>
    <row r="12901" spans="3:3">
      <c r="C12901" s="3"/>
    </row>
    <row r="12902" spans="3:3">
      <c r="C12902" s="3"/>
    </row>
    <row r="12903" spans="3:3">
      <c r="C12903" s="3"/>
    </row>
    <row r="12904" spans="3:3">
      <c r="C12904" s="3"/>
    </row>
    <row r="12905" spans="3:3">
      <c r="C12905" s="3"/>
    </row>
    <row r="12906" spans="3:3">
      <c r="C12906" s="3"/>
    </row>
    <row r="12907" spans="3:3">
      <c r="C12907" s="3"/>
    </row>
    <row r="12908" spans="3:3">
      <c r="C12908" s="3"/>
    </row>
    <row r="12909" spans="3:3">
      <c r="C12909" s="3"/>
    </row>
    <row r="12910" spans="3:3">
      <c r="C12910" s="3"/>
    </row>
    <row r="12911" spans="3:3">
      <c r="C12911" s="3"/>
    </row>
    <row r="12912" spans="3:3">
      <c r="C12912" s="3"/>
    </row>
    <row r="12913" spans="3:3">
      <c r="C12913" s="3"/>
    </row>
    <row r="12914" spans="3:3">
      <c r="C12914" s="3"/>
    </row>
    <row r="12915" spans="3:3">
      <c r="C12915" s="3"/>
    </row>
    <row r="12916" spans="3:3">
      <c r="C12916" s="3"/>
    </row>
    <row r="12917" spans="3:3">
      <c r="C12917" s="3"/>
    </row>
    <row r="12918" spans="3:3">
      <c r="C12918" s="3"/>
    </row>
    <row r="12919" spans="3:3">
      <c r="C12919" s="3"/>
    </row>
    <row r="12920" spans="3:3">
      <c r="C12920" s="3"/>
    </row>
    <row r="12921" spans="3:3">
      <c r="C12921" s="3"/>
    </row>
    <row r="12922" spans="3:3">
      <c r="C12922" s="3"/>
    </row>
    <row r="12923" spans="3:3">
      <c r="C12923" s="3"/>
    </row>
    <row r="12924" spans="3:3">
      <c r="C12924" s="3"/>
    </row>
    <row r="12925" spans="3:3">
      <c r="C12925" s="3"/>
    </row>
    <row r="12926" spans="3:3">
      <c r="C12926" s="3"/>
    </row>
    <row r="12927" spans="3:3">
      <c r="C12927" s="3"/>
    </row>
    <row r="12928" spans="3:3">
      <c r="C12928" s="3"/>
    </row>
    <row r="12929" spans="3:3">
      <c r="C12929" s="3"/>
    </row>
    <row r="12930" spans="3:3">
      <c r="C12930" s="3"/>
    </row>
    <row r="12931" spans="3:3">
      <c r="C12931" s="3"/>
    </row>
    <row r="12932" spans="3:3">
      <c r="C12932" s="3"/>
    </row>
    <row r="12933" spans="3:3">
      <c r="C12933" s="3"/>
    </row>
    <row r="12934" spans="3:3">
      <c r="C12934" s="3"/>
    </row>
    <row r="12935" spans="3:3">
      <c r="C12935" s="3"/>
    </row>
    <row r="12936" spans="3:3">
      <c r="C12936" s="3"/>
    </row>
    <row r="12937" spans="3:3">
      <c r="C12937" s="3"/>
    </row>
    <row r="12938" spans="3:3">
      <c r="C12938" s="3"/>
    </row>
    <row r="12939" spans="3:3">
      <c r="C12939" s="3"/>
    </row>
    <row r="12940" spans="3:3">
      <c r="C12940" s="3"/>
    </row>
    <row r="12941" spans="3:3">
      <c r="C12941" s="3"/>
    </row>
    <row r="12942" spans="3:3">
      <c r="C12942" s="3"/>
    </row>
    <row r="12943" spans="3:3">
      <c r="C12943" s="3"/>
    </row>
    <row r="12944" spans="3:3">
      <c r="C12944" s="3"/>
    </row>
    <row r="12945" spans="3:3">
      <c r="C12945" s="3"/>
    </row>
    <row r="12946" spans="3:3">
      <c r="C12946" s="3"/>
    </row>
    <row r="12947" spans="3:3">
      <c r="C12947" s="3"/>
    </row>
    <row r="12948" spans="3:3">
      <c r="C12948" s="3"/>
    </row>
    <row r="12949" spans="3:3">
      <c r="C12949" s="3"/>
    </row>
    <row r="12950" spans="3:3">
      <c r="C12950" s="3"/>
    </row>
    <row r="12951" spans="3:3">
      <c r="C12951" s="3"/>
    </row>
    <row r="12952" spans="3:3">
      <c r="C12952" s="3"/>
    </row>
    <row r="12953" spans="3:3">
      <c r="C12953" s="3"/>
    </row>
    <row r="12954" spans="3:3">
      <c r="C12954" s="3"/>
    </row>
    <row r="12955" spans="3:3">
      <c r="C12955" s="3"/>
    </row>
    <row r="12956" spans="3:3">
      <c r="C12956" s="3"/>
    </row>
    <row r="12957" spans="3:3">
      <c r="C12957" s="3"/>
    </row>
    <row r="12958" spans="3:3">
      <c r="C12958" s="3"/>
    </row>
    <row r="12959" spans="3:3">
      <c r="C12959" s="3"/>
    </row>
    <row r="12960" spans="3:3">
      <c r="C12960" s="3"/>
    </row>
    <row r="12961" spans="3:3">
      <c r="C12961" s="3"/>
    </row>
    <row r="12962" spans="3:3">
      <c r="C12962" s="3"/>
    </row>
    <row r="12963" spans="3:3">
      <c r="C12963" s="3"/>
    </row>
    <row r="12964" spans="3:3">
      <c r="C12964" s="3"/>
    </row>
    <row r="12965" spans="3:3">
      <c r="C12965" s="3"/>
    </row>
    <row r="12966" spans="3:3">
      <c r="C12966" s="3"/>
    </row>
    <row r="12967" spans="3:3">
      <c r="C12967" s="3"/>
    </row>
    <row r="12968" spans="3:3">
      <c r="C12968" s="3"/>
    </row>
    <row r="12969" spans="3:3">
      <c r="C12969" s="3"/>
    </row>
    <row r="12970" spans="3:3">
      <c r="C12970" s="3"/>
    </row>
    <row r="12971" spans="3:3">
      <c r="C12971" s="3"/>
    </row>
    <row r="12972" spans="3:3">
      <c r="C12972" s="3"/>
    </row>
    <row r="12973" spans="3:3">
      <c r="C12973" s="3"/>
    </row>
    <row r="12974" spans="3:3">
      <c r="C12974" s="3"/>
    </row>
    <row r="12975" spans="3:3">
      <c r="C12975" s="3"/>
    </row>
    <row r="12976" spans="3:3">
      <c r="C12976" s="3"/>
    </row>
    <row r="12977" spans="3:3">
      <c r="C12977" s="3"/>
    </row>
    <row r="12978" spans="3:3">
      <c r="C12978" s="3"/>
    </row>
    <row r="12979" spans="3:3">
      <c r="C12979" s="3"/>
    </row>
    <row r="12980" spans="3:3">
      <c r="C12980" s="3"/>
    </row>
    <row r="12981" spans="3:3">
      <c r="C12981" s="3"/>
    </row>
    <row r="12982" spans="3:3">
      <c r="C12982" s="3"/>
    </row>
    <row r="12983" spans="3:3">
      <c r="C12983" s="3"/>
    </row>
    <row r="12984" spans="3:3">
      <c r="C12984" s="3"/>
    </row>
    <row r="12985" spans="3:3">
      <c r="C12985" s="3"/>
    </row>
    <row r="12986" spans="3:3">
      <c r="C12986" s="3"/>
    </row>
    <row r="12987" spans="3:3">
      <c r="C12987" s="3"/>
    </row>
    <row r="12988" spans="3:3">
      <c r="C12988" s="3"/>
    </row>
    <row r="12989" spans="3:3">
      <c r="C12989" s="3"/>
    </row>
    <row r="12990" spans="3:3">
      <c r="C12990" s="3"/>
    </row>
    <row r="12991" spans="3:3">
      <c r="C12991" s="3"/>
    </row>
    <row r="12992" spans="3:3">
      <c r="C12992" s="3"/>
    </row>
    <row r="12993" spans="3:3">
      <c r="C12993" s="3"/>
    </row>
    <row r="12994" spans="3:3">
      <c r="C12994" s="3"/>
    </row>
    <row r="12995" spans="3:3">
      <c r="C12995" s="3"/>
    </row>
    <row r="12996" spans="3:3">
      <c r="C12996" s="3"/>
    </row>
    <row r="12997" spans="3:3">
      <c r="C12997" s="3"/>
    </row>
    <row r="12998" spans="3:3">
      <c r="C12998" s="3"/>
    </row>
    <row r="12999" spans="3:3">
      <c r="C12999" s="3"/>
    </row>
    <row r="13000" spans="3:3">
      <c r="C13000" s="3"/>
    </row>
    <row r="13001" spans="3:3">
      <c r="C13001" s="3"/>
    </row>
    <row r="13002" spans="3:3">
      <c r="C13002" s="3"/>
    </row>
    <row r="13003" spans="3:3">
      <c r="C13003" s="3"/>
    </row>
    <row r="13004" spans="3:3">
      <c r="C13004" s="3"/>
    </row>
    <row r="13005" spans="3:3">
      <c r="C13005" s="3"/>
    </row>
    <row r="13006" spans="3:3">
      <c r="C13006" s="3"/>
    </row>
    <row r="13007" spans="3:3">
      <c r="C13007" s="3"/>
    </row>
    <row r="13008" spans="3:3">
      <c r="C13008" s="3"/>
    </row>
    <row r="13009" spans="3:3">
      <c r="C13009" s="3"/>
    </row>
    <row r="13010" spans="3:3">
      <c r="C13010" s="3"/>
    </row>
    <row r="13011" spans="3:3">
      <c r="C13011" s="3"/>
    </row>
    <row r="13012" spans="3:3">
      <c r="C13012" s="3"/>
    </row>
    <row r="13013" spans="3:3">
      <c r="C13013" s="3"/>
    </row>
    <row r="13014" spans="3:3">
      <c r="C13014" s="3"/>
    </row>
    <row r="13015" spans="3:3">
      <c r="C13015" s="3"/>
    </row>
    <row r="13016" spans="3:3">
      <c r="C13016" s="3"/>
    </row>
    <row r="13017" spans="3:3">
      <c r="C13017" s="3"/>
    </row>
    <row r="13018" spans="3:3">
      <c r="C13018" s="3"/>
    </row>
    <row r="13019" spans="3:3">
      <c r="C13019" s="3"/>
    </row>
    <row r="13020" spans="3:3">
      <c r="C13020" s="3"/>
    </row>
    <row r="13021" spans="3:3">
      <c r="C13021" s="3"/>
    </row>
    <row r="13022" spans="3:3">
      <c r="C13022" s="3"/>
    </row>
    <row r="13023" spans="3:3">
      <c r="C13023" s="3"/>
    </row>
    <row r="13024" spans="3:3">
      <c r="C13024" s="3"/>
    </row>
    <row r="13025" spans="3:3">
      <c r="C13025" s="3"/>
    </row>
    <row r="13026" spans="3:3">
      <c r="C13026" s="3"/>
    </row>
    <row r="13027" spans="3:3">
      <c r="C13027" s="3"/>
    </row>
    <row r="13028" spans="3:3">
      <c r="C13028" s="3"/>
    </row>
    <row r="13029" spans="3:3">
      <c r="C13029" s="3"/>
    </row>
    <row r="13030" spans="3:3">
      <c r="C13030" s="3"/>
    </row>
    <row r="13031" spans="3:3">
      <c r="C13031" s="3"/>
    </row>
    <row r="13032" spans="3:3">
      <c r="C13032" s="3"/>
    </row>
    <row r="13033" spans="3:3">
      <c r="C13033" s="3"/>
    </row>
    <row r="13034" spans="3:3">
      <c r="C13034" s="3"/>
    </row>
    <row r="13035" spans="3:3">
      <c r="C13035" s="3"/>
    </row>
    <row r="13036" spans="3:3">
      <c r="C13036" s="3"/>
    </row>
    <row r="13037" spans="3:3">
      <c r="C13037" s="3"/>
    </row>
    <row r="13038" spans="3:3">
      <c r="C13038" s="3"/>
    </row>
    <row r="13039" spans="3:3">
      <c r="C13039" s="3"/>
    </row>
    <row r="13040" spans="3:3">
      <c r="C13040" s="3"/>
    </row>
    <row r="13041" spans="3:3">
      <c r="C13041" s="3"/>
    </row>
    <row r="13042" spans="3:3">
      <c r="C13042" s="3"/>
    </row>
    <row r="13043" spans="3:3">
      <c r="C13043" s="3"/>
    </row>
    <row r="13044" spans="3:3">
      <c r="C13044" s="3"/>
    </row>
    <row r="13045" spans="3:3">
      <c r="C13045" s="3"/>
    </row>
    <row r="13046" spans="3:3">
      <c r="C13046" s="3"/>
    </row>
    <row r="13047" spans="3:3">
      <c r="C13047" s="3"/>
    </row>
    <row r="13048" spans="3:3">
      <c r="C13048" s="3"/>
    </row>
    <row r="13049" spans="3:3">
      <c r="C13049" s="3"/>
    </row>
    <row r="13050" spans="3:3">
      <c r="C13050" s="3"/>
    </row>
    <row r="13051" spans="3:3">
      <c r="C13051" s="3"/>
    </row>
    <row r="13052" spans="3:3">
      <c r="C13052" s="3"/>
    </row>
    <row r="13053" spans="3:3">
      <c r="C13053" s="3"/>
    </row>
    <row r="13054" spans="3:3">
      <c r="C13054" s="3"/>
    </row>
    <row r="13055" spans="3:3">
      <c r="C13055" s="3"/>
    </row>
    <row r="13056" spans="3:3">
      <c r="C13056" s="3"/>
    </row>
    <row r="13057" spans="3:3">
      <c r="C13057" s="3"/>
    </row>
    <row r="13058" spans="3:3">
      <c r="C13058" s="3"/>
    </row>
    <row r="13059" spans="3:3">
      <c r="C13059" s="3"/>
    </row>
    <row r="13060" spans="3:3">
      <c r="C13060" s="3"/>
    </row>
    <row r="13061" spans="3:3">
      <c r="C13061" s="3"/>
    </row>
    <row r="13062" spans="3:3">
      <c r="C13062" s="3"/>
    </row>
    <row r="13063" spans="3:3">
      <c r="C13063" s="3"/>
    </row>
    <row r="13064" spans="3:3">
      <c r="C13064" s="3"/>
    </row>
    <row r="13065" spans="3:3">
      <c r="C13065" s="3"/>
    </row>
    <row r="13066" spans="3:3">
      <c r="C13066" s="3"/>
    </row>
    <row r="13067" spans="3:3">
      <c r="C13067" s="3"/>
    </row>
    <row r="13068" spans="3:3">
      <c r="C13068" s="3"/>
    </row>
    <row r="13069" spans="3:3">
      <c r="C13069" s="3"/>
    </row>
    <row r="13070" spans="3:3">
      <c r="C13070" s="3"/>
    </row>
    <row r="13071" spans="3:3">
      <c r="C13071" s="3"/>
    </row>
    <row r="13072" spans="3:3">
      <c r="C13072" s="3"/>
    </row>
    <row r="13073" spans="3:3">
      <c r="C13073" s="3"/>
    </row>
    <row r="13074" spans="3:3">
      <c r="C13074" s="3"/>
    </row>
    <row r="13075" spans="3:3">
      <c r="C13075" s="3"/>
    </row>
    <row r="13076" spans="3:3">
      <c r="C13076" s="3"/>
    </row>
    <row r="13077" spans="3:3">
      <c r="C13077" s="3"/>
    </row>
    <row r="13078" spans="3:3">
      <c r="C13078" s="3"/>
    </row>
    <row r="13079" spans="3:3">
      <c r="C13079" s="3"/>
    </row>
    <row r="13080" spans="3:3">
      <c r="C13080" s="3"/>
    </row>
    <row r="13081" spans="3:3">
      <c r="C13081" s="3"/>
    </row>
    <row r="13082" spans="3:3">
      <c r="C13082" s="3"/>
    </row>
    <row r="13083" spans="3:3">
      <c r="C13083" s="3"/>
    </row>
    <row r="13084" spans="3:3">
      <c r="C13084" s="3"/>
    </row>
    <row r="13085" spans="3:3">
      <c r="C13085" s="3"/>
    </row>
    <row r="13086" spans="3:3">
      <c r="C13086" s="3"/>
    </row>
    <row r="13087" spans="3:3">
      <c r="C13087" s="3"/>
    </row>
    <row r="13088" spans="3:3">
      <c r="C13088" s="3"/>
    </row>
    <row r="13089" spans="3:3">
      <c r="C13089" s="3"/>
    </row>
    <row r="13090" spans="3:3">
      <c r="C13090" s="3"/>
    </row>
    <row r="13091" spans="3:3">
      <c r="C13091" s="3"/>
    </row>
    <row r="13092" spans="3:3">
      <c r="C13092" s="3"/>
    </row>
    <row r="13093" spans="3:3">
      <c r="C13093" s="3"/>
    </row>
    <row r="13094" spans="3:3">
      <c r="C13094" s="3"/>
    </row>
    <row r="13095" spans="3:3">
      <c r="C13095" s="3"/>
    </row>
    <row r="13096" spans="3:3">
      <c r="C13096" s="3"/>
    </row>
    <row r="13097" spans="3:3">
      <c r="C13097" s="3"/>
    </row>
    <row r="13098" spans="3:3">
      <c r="C13098" s="3"/>
    </row>
    <row r="13099" spans="3:3">
      <c r="C13099" s="3"/>
    </row>
    <row r="13100" spans="3:3">
      <c r="C13100" s="3"/>
    </row>
    <row r="13101" spans="3:3">
      <c r="C13101" s="3"/>
    </row>
    <row r="13102" spans="3:3">
      <c r="C13102" s="3"/>
    </row>
    <row r="13103" spans="3:3">
      <c r="C13103" s="3"/>
    </row>
    <row r="13104" spans="3:3">
      <c r="C13104" s="3"/>
    </row>
    <row r="13105" spans="3:3">
      <c r="C13105" s="3"/>
    </row>
    <row r="13106" spans="3:3">
      <c r="C13106" s="3"/>
    </row>
    <row r="13107" spans="3:3">
      <c r="C13107" s="3"/>
    </row>
    <row r="13108" spans="3:3">
      <c r="C13108" s="3"/>
    </row>
    <row r="13109" spans="3:3">
      <c r="C13109" s="3"/>
    </row>
    <row r="13110" spans="3:3">
      <c r="C13110" s="3"/>
    </row>
    <row r="13111" spans="3:3">
      <c r="C13111" s="3"/>
    </row>
    <row r="13112" spans="3:3">
      <c r="C13112" s="3"/>
    </row>
    <row r="13113" spans="3:3">
      <c r="C13113" s="3"/>
    </row>
    <row r="13114" spans="3:3">
      <c r="C13114" s="3"/>
    </row>
    <row r="13115" spans="3:3">
      <c r="C13115" s="3"/>
    </row>
    <row r="13116" spans="3:3">
      <c r="C13116" s="3"/>
    </row>
    <row r="13117" spans="3:3">
      <c r="C13117" s="3"/>
    </row>
    <row r="13118" spans="3:3">
      <c r="C13118" s="3"/>
    </row>
    <row r="13119" spans="3:3">
      <c r="C13119" s="3"/>
    </row>
    <row r="13120" spans="3:3">
      <c r="C13120" s="3"/>
    </row>
    <row r="13121" spans="3:3">
      <c r="C13121" s="3"/>
    </row>
    <row r="13122" spans="3:3">
      <c r="C13122" s="3"/>
    </row>
    <row r="13123" spans="3:3">
      <c r="C13123" s="3"/>
    </row>
    <row r="13124" spans="3:3">
      <c r="C13124" s="3"/>
    </row>
    <row r="13125" spans="3:3">
      <c r="C13125" s="3"/>
    </row>
    <row r="13126" spans="3:3">
      <c r="C13126" s="3"/>
    </row>
    <row r="13127" spans="3:3">
      <c r="C13127" s="3"/>
    </row>
    <row r="13128" spans="3:3">
      <c r="C13128" s="3"/>
    </row>
    <row r="13129" spans="3:3">
      <c r="C13129" s="3"/>
    </row>
    <row r="13130" spans="3:3">
      <c r="C13130" s="3"/>
    </row>
    <row r="13131" spans="3:3">
      <c r="C13131" s="3"/>
    </row>
    <row r="13132" spans="3:3">
      <c r="C13132" s="3"/>
    </row>
    <row r="13133" spans="3:3">
      <c r="C13133" s="3"/>
    </row>
    <row r="13134" spans="3:3">
      <c r="C13134" s="3"/>
    </row>
    <row r="13135" spans="3:3">
      <c r="C13135" s="3"/>
    </row>
    <row r="13136" spans="3:3">
      <c r="C13136" s="3"/>
    </row>
    <row r="13137" spans="3:3">
      <c r="C13137" s="3"/>
    </row>
    <row r="13138" spans="3:3">
      <c r="C13138" s="3"/>
    </row>
    <row r="13139" spans="3:3">
      <c r="C13139" s="3"/>
    </row>
    <row r="13140" spans="3:3">
      <c r="C13140" s="3"/>
    </row>
    <row r="13141" spans="3:3">
      <c r="C13141" s="3"/>
    </row>
    <row r="13142" spans="3:3">
      <c r="C13142" s="3"/>
    </row>
    <row r="13143" spans="3:3">
      <c r="C13143" s="3"/>
    </row>
    <row r="13144" spans="3:3">
      <c r="C13144" s="3"/>
    </row>
    <row r="13145" spans="3:3">
      <c r="C13145" s="3"/>
    </row>
    <row r="13146" spans="3:3">
      <c r="C13146" s="3"/>
    </row>
    <row r="13147" spans="3:3">
      <c r="C13147" s="3"/>
    </row>
    <row r="13148" spans="3:3">
      <c r="C13148" s="3"/>
    </row>
    <row r="13149" spans="3:3">
      <c r="C13149" s="3"/>
    </row>
    <row r="13150" spans="3:3">
      <c r="C13150" s="3"/>
    </row>
    <row r="13151" spans="3:3">
      <c r="C13151" s="3"/>
    </row>
    <row r="13152" spans="3:3">
      <c r="C13152" s="3"/>
    </row>
    <row r="13153" spans="3:3">
      <c r="C13153" s="3"/>
    </row>
    <row r="13154" spans="3:3">
      <c r="C13154" s="3"/>
    </row>
    <row r="13155" spans="3:3">
      <c r="C13155" s="3"/>
    </row>
    <row r="13156" spans="3:3">
      <c r="C13156" s="3"/>
    </row>
    <row r="13157" spans="3:3">
      <c r="C13157" s="3"/>
    </row>
    <row r="13158" spans="3:3">
      <c r="C13158" s="3"/>
    </row>
    <row r="13159" spans="3:3">
      <c r="C13159" s="3"/>
    </row>
    <row r="13160" spans="3:3">
      <c r="C13160" s="3"/>
    </row>
    <row r="13161" spans="3:3">
      <c r="C13161" s="3"/>
    </row>
    <row r="13162" spans="3:3">
      <c r="C13162" s="3"/>
    </row>
    <row r="13163" spans="3:3">
      <c r="C13163" s="3"/>
    </row>
    <row r="13164" spans="3:3">
      <c r="C13164" s="3"/>
    </row>
    <row r="13165" spans="3:3">
      <c r="C13165" s="3"/>
    </row>
    <row r="13166" spans="3:3">
      <c r="C13166" s="3"/>
    </row>
    <row r="13167" spans="3:3">
      <c r="C13167" s="3"/>
    </row>
    <row r="13168" spans="3:3">
      <c r="C13168" s="3"/>
    </row>
    <row r="13169" spans="3:3">
      <c r="C13169" s="3"/>
    </row>
    <row r="13170" spans="3:3">
      <c r="C13170" s="3"/>
    </row>
    <row r="13171" spans="3:3">
      <c r="C13171" s="3"/>
    </row>
    <row r="13172" spans="3:3">
      <c r="C13172" s="3"/>
    </row>
    <row r="13173" spans="3:3">
      <c r="C13173" s="3"/>
    </row>
    <row r="13174" spans="3:3">
      <c r="C13174" s="3"/>
    </row>
    <row r="13175" spans="3:3">
      <c r="C13175" s="3"/>
    </row>
    <row r="13176" spans="3:3">
      <c r="C13176" s="3"/>
    </row>
    <row r="13177" spans="3:3">
      <c r="C13177" s="3"/>
    </row>
    <row r="13178" spans="3:3">
      <c r="C13178" s="3"/>
    </row>
    <row r="13179" spans="3:3">
      <c r="C13179" s="3"/>
    </row>
    <row r="13180" spans="3:3">
      <c r="C13180" s="3"/>
    </row>
    <row r="13181" spans="3:3">
      <c r="C13181" s="3"/>
    </row>
    <row r="13182" spans="3:3">
      <c r="C13182" s="3"/>
    </row>
    <row r="13183" spans="3:3">
      <c r="C13183" s="3"/>
    </row>
    <row r="13184" spans="3:3">
      <c r="C13184" s="3"/>
    </row>
    <row r="13185" spans="3:3">
      <c r="C13185" s="3"/>
    </row>
    <row r="13186" spans="3:3">
      <c r="C13186" s="3"/>
    </row>
    <row r="13187" spans="3:3">
      <c r="C13187" s="3"/>
    </row>
    <row r="13188" spans="3:3">
      <c r="C13188" s="3"/>
    </row>
    <row r="13189" spans="3:3">
      <c r="C13189" s="3"/>
    </row>
    <row r="13190" spans="3:3">
      <c r="C13190" s="3"/>
    </row>
    <row r="13191" spans="3:3">
      <c r="C13191" s="3"/>
    </row>
    <row r="13192" spans="3:3">
      <c r="C13192" s="3"/>
    </row>
    <row r="13193" spans="3:3">
      <c r="C13193" s="3"/>
    </row>
    <row r="13194" spans="3:3">
      <c r="C13194" s="3"/>
    </row>
    <row r="13195" spans="3:3">
      <c r="C13195" s="3"/>
    </row>
    <row r="13196" spans="3:3">
      <c r="C13196" s="3"/>
    </row>
    <row r="13197" spans="3:3">
      <c r="C13197" s="3"/>
    </row>
    <row r="13198" spans="3:3">
      <c r="C13198" s="3"/>
    </row>
    <row r="13199" spans="3:3">
      <c r="C13199" s="3"/>
    </row>
    <row r="13200" spans="3:3">
      <c r="C13200" s="3"/>
    </row>
    <row r="13201" spans="3:3">
      <c r="C13201" s="3"/>
    </row>
    <row r="13202" spans="3:3">
      <c r="C13202" s="3"/>
    </row>
    <row r="13203" spans="3:3">
      <c r="C13203" s="3"/>
    </row>
    <row r="13204" spans="3:3">
      <c r="C13204" s="3"/>
    </row>
    <row r="13205" spans="3:3">
      <c r="C13205" s="3"/>
    </row>
    <row r="13206" spans="3:3">
      <c r="C13206" s="3"/>
    </row>
    <row r="13207" spans="3:3">
      <c r="C13207" s="3"/>
    </row>
    <row r="13208" spans="3:3">
      <c r="C13208" s="3"/>
    </row>
    <row r="13209" spans="3:3">
      <c r="C13209" s="3"/>
    </row>
    <row r="13210" spans="3:3">
      <c r="C13210" s="3"/>
    </row>
    <row r="13211" spans="3:3">
      <c r="C13211" s="3"/>
    </row>
    <row r="13212" spans="3:3">
      <c r="C13212" s="3"/>
    </row>
    <row r="13213" spans="3:3">
      <c r="C13213" s="3"/>
    </row>
    <row r="13214" spans="3:3">
      <c r="C13214" s="3"/>
    </row>
    <row r="13215" spans="3:3">
      <c r="C13215" s="3"/>
    </row>
    <row r="13216" spans="3:3">
      <c r="C13216" s="3"/>
    </row>
    <row r="13217" spans="3:3">
      <c r="C13217" s="3"/>
    </row>
    <row r="13218" spans="3:3">
      <c r="C13218" s="3"/>
    </row>
    <row r="13219" spans="3:3">
      <c r="C13219" s="3"/>
    </row>
    <row r="13220" spans="3:3">
      <c r="C13220" s="3"/>
    </row>
    <row r="13221" spans="3:3">
      <c r="C13221" s="3"/>
    </row>
    <row r="13222" spans="3:3">
      <c r="C13222" s="3"/>
    </row>
    <row r="13223" spans="3:3">
      <c r="C13223" s="3"/>
    </row>
    <row r="13224" spans="3:3">
      <c r="C13224" s="3"/>
    </row>
    <row r="13225" spans="3:3">
      <c r="C13225" s="3"/>
    </row>
    <row r="13226" spans="3:3">
      <c r="C13226" s="3"/>
    </row>
    <row r="13227" spans="3:3">
      <c r="C13227" s="3"/>
    </row>
    <row r="13228" spans="3:3">
      <c r="C13228" s="3"/>
    </row>
    <row r="13229" spans="3:3">
      <c r="C13229" s="3"/>
    </row>
    <row r="13230" spans="3:3">
      <c r="C13230" s="3"/>
    </row>
    <row r="13231" spans="3:3">
      <c r="C13231" s="3"/>
    </row>
    <row r="13232" spans="3:3">
      <c r="C13232" s="3"/>
    </row>
    <row r="13233" spans="3:3">
      <c r="C13233" s="3"/>
    </row>
    <row r="13234" spans="3:3">
      <c r="C13234" s="3"/>
    </row>
    <row r="13235" spans="3:3">
      <c r="C13235" s="3"/>
    </row>
    <row r="13236" spans="3:3">
      <c r="C13236" s="3"/>
    </row>
    <row r="13237" spans="3:3">
      <c r="C13237" s="3"/>
    </row>
    <row r="13238" spans="3:3">
      <c r="C13238" s="3"/>
    </row>
    <row r="13239" spans="3:3">
      <c r="C13239" s="3"/>
    </row>
    <row r="13240" spans="3:3">
      <c r="C13240" s="3"/>
    </row>
    <row r="13241" spans="3:3">
      <c r="C13241" s="3"/>
    </row>
    <row r="13242" spans="3:3">
      <c r="C13242" s="3"/>
    </row>
    <row r="13243" spans="3:3">
      <c r="C13243" s="3"/>
    </row>
    <row r="13244" spans="3:3">
      <c r="C13244" s="3"/>
    </row>
    <row r="13245" spans="3:3">
      <c r="C13245" s="3"/>
    </row>
    <row r="13246" spans="3:3">
      <c r="C13246" s="3"/>
    </row>
    <row r="13247" spans="3:3">
      <c r="C13247" s="3"/>
    </row>
    <row r="13248" spans="3:3">
      <c r="C13248" s="3"/>
    </row>
    <row r="13249" spans="3:3">
      <c r="C13249" s="3"/>
    </row>
    <row r="13250" spans="3:3">
      <c r="C13250" s="3"/>
    </row>
    <row r="13251" spans="3:3">
      <c r="C13251" s="3"/>
    </row>
    <row r="13252" spans="3:3">
      <c r="C13252" s="3"/>
    </row>
    <row r="13253" spans="3:3">
      <c r="C13253" s="3"/>
    </row>
    <row r="13254" spans="3:3">
      <c r="C13254" s="3"/>
    </row>
    <row r="13255" spans="3:3">
      <c r="C13255" s="3"/>
    </row>
    <row r="13256" spans="3:3">
      <c r="C13256" s="3"/>
    </row>
    <row r="13257" spans="3:3">
      <c r="C13257" s="3"/>
    </row>
    <row r="13258" spans="3:3">
      <c r="C13258" s="3"/>
    </row>
    <row r="13259" spans="3:3">
      <c r="C13259" s="3"/>
    </row>
    <row r="13260" spans="3:3">
      <c r="C13260" s="3"/>
    </row>
    <row r="13261" spans="3:3">
      <c r="C13261" s="3"/>
    </row>
    <row r="13262" spans="3:3">
      <c r="C13262" s="3"/>
    </row>
    <row r="13263" spans="3:3">
      <c r="C13263" s="3"/>
    </row>
    <row r="13264" spans="3:3">
      <c r="C13264" s="3"/>
    </row>
    <row r="13265" spans="3:3">
      <c r="C13265" s="3"/>
    </row>
    <row r="13266" spans="3:3">
      <c r="C13266" s="3"/>
    </row>
    <row r="13267" spans="3:3">
      <c r="C13267" s="3"/>
    </row>
    <row r="13268" spans="3:3">
      <c r="C13268" s="3"/>
    </row>
    <row r="13269" spans="3:3">
      <c r="C13269" s="3"/>
    </row>
    <row r="13270" spans="3:3">
      <c r="C13270" s="3"/>
    </row>
    <row r="13271" spans="3:3">
      <c r="C13271" s="3"/>
    </row>
    <row r="13272" spans="3:3">
      <c r="C13272" s="3"/>
    </row>
    <row r="13273" spans="3:3">
      <c r="C13273" s="3"/>
    </row>
    <row r="13274" spans="3:3">
      <c r="C13274" s="3"/>
    </row>
    <row r="13275" spans="3:3">
      <c r="C13275" s="3"/>
    </row>
    <row r="13276" spans="3:3">
      <c r="C13276" s="3"/>
    </row>
    <row r="13277" spans="3:3">
      <c r="C13277" s="3"/>
    </row>
    <row r="13278" spans="3:3">
      <c r="C13278" s="3"/>
    </row>
    <row r="13279" spans="3:3">
      <c r="C13279" s="3"/>
    </row>
    <row r="13280" spans="3:3">
      <c r="C13280" s="3"/>
    </row>
    <row r="13281" spans="3:3">
      <c r="C13281" s="3"/>
    </row>
    <row r="13282" spans="3:3">
      <c r="C13282" s="3"/>
    </row>
    <row r="13283" spans="3:3">
      <c r="C13283" s="3"/>
    </row>
    <row r="13284" spans="3:3">
      <c r="C13284" s="3"/>
    </row>
    <row r="13285" spans="3:3">
      <c r="C13285" s="3"/>
    </row>
    <row r="13286" spans="3:3">
      <c r="C13286" s="3"/>
    </row>
    <row r="13287" spans="3:3">
      <c r="C13287" s="3"/>
    </row>
    <row r="13288" spans="3:3">
      <c r="C13288" s="3"/>
    </row>
    <row r="13289" spans="3:3">
      <c r="C13289" s="3"/>
    </row>
    <row r="13290" spans="3:3">
      <c r="C13290" s="3"/>
    </row>
    <row r="13291" spans="3:3">
      <c r="C13291" s="3"/>
    </row>
    <row r="13292" spans="3:3">
      <c r="C13292" s="3"/>
    </row>
    <row r="13293" spans="3:3">
      <c r="C13293" s="3"/>
    </row>
    <row r="13294" spans="3:3">
      <c r="C13294" s="3"/>
    </row>
    <row r="13295" spans="3:3">
      <c r="C13295" s="3"/>
    </row>
    <row r="13296" spans="3:3">
      <c r="C13296" s="3"/>
    </row>
    <row r="13297" spans="3:3">
      <c r="C13297" s="3"/>
    </row>
    <row r="13298" spans="3:3">
      <c r="C13298" s="3"/>
    </row>
    <row r="13299" spans="3:3">
      <c r="C13299" s="3"/>
    </row>
    <row r="13300" spans="3:3">
      <c r="C13300" s="3"/>
    </row>
    <row r="13301" spans="3:3">
      <c r="C13301" s="3"/>
    </row>
    <row r="13302" spans="3:3">
      <c r="C13302" s="3"/>
    </row>
    <row r="13303" spans="3:3">
      <c r="C13303" s="3"/>
    </row>
    <row r="13304" spans="3:3">
      <c r="C13304" s="3"/>
    </row>
    <row r="13305" spans="3:3">
      <c r="C13305" s="3"/>
    </row>
    <row r="13306" spans="3:3">
      <c r="C13306" s="3"/>
    </row>
    <row r="13307" spans="3:3">
      <c r="C13307" s="3"/>
    </row>
    <row r="13308" spans="3:3">
      <c r="C13308" s="3"/>
    </row>
    <row r="13309" spans="3:3">
      <c r="C13309" s="3"/>
    </row>
    <row r="13310" spans="3:3">
      <c r="C13310" s="3"/>
    </row>
    <row r="13311" spans="3:3">
      <c r="C13311" s="3"/>
    </row>
    <row r="13312" spans="3:3">
      <c r="C13312" s="3"/>
    </row>
    <row r="13313" spans="3:3">
      <c r="C13313" s="3"/>
    </row>
    <row r="13314" spans="3:3">
      <c r="C13314" s="3"/>
    </row>
    <row r="13315" spans="3:3">
      <c r="C13315" s="3"/>
    </row>
    <row r="13316" spans="3:3">
      <c r="C13316" s="3"/>
    </row>
    <row r="13317" spans="3:3">
      <c r="C13317" s="3"/>
    </row>
    <row r="13318" spans="3:3">
      <c r="C13318" s="3"/>
    </row>
    <row r="13319" spans="3:3">
      <c r="C13319" s="3"/>
    </row>
    <row r="13320" spans="3:3">
      <c r="C13320" s="3"/>
    </row>
    <row r="13321" spans="3:3">
      <c r="C13321" s="3"/>
    </row>
    <row r="13322" spans="3:3">
      <c r="C13322" s="3"/>
    </row>
    <row r="13323" spans="3:3">
      <c r="C13323" s="3"/>
    </row>
    <row r="13324" spans="3:3">
      <c r="C13324" s="3"/>
    </row>
    <row r="13325" spans="3:3">
      <c r="C13325" s="3"/>
    </row>
    <row r="13326" spans="3:3">
      <c r="C13326" s="3"/>
    </row>
    <row r="13327" spans="3:3">
      <c r="C13327" s="3"/>
    </row>
    <row r="13328" spans="3:3">
      <c r="C13328" s="3"/>
    </row>
    <row r="13329" spans="3:3">
      <c r="C13329" s="3"/>
    </row>
    <row r="13330" spans="3:3">
      <c r="C13330" s="3"/>
    </row>
    <row r="13331" spans="3:3">
      <c r="C13331" s="3"/>
    </row>
    <row r="13332" spans="3:3">
      <c r="C13332" s="3"/>
    </row>
    <row r="13333" spans="3:3">
      <c r="C13333" s="3"/>
    </row>
    <row r="13334" spans="3:3">
      <c r="C13334" s="3"/>
    </row>
    <row r="13335" spans="3:3">
      <c r="C13335" s="3"/>
    </row>
    <row r="13336" spans="3:3">
      <c r="C13336" s="3"/>
    </row>
    <row r="13337" spans="3:3">
      <c r="C13337" s="3"/>
    </row>
    <row r="13338" spans="3:3">
      <c r="C13338" s="3"/>
    </row>
    <row r="13339" spans="3:3">
      <c r="C13339" s="3"/>
    </row>
    <row r="13340" spans="3:3">
      <c r="C13340" s="3"/>
    </row>
    <row r="13341" spans="3:3">
      <c r="C13341" s="3"/>
    </row>
    <row r="13342" spans="3:3">
      <c r="C13342" s="3"/>
    </row>
    <row r="13343" spans="3:3">
      <c r="C13343" s="3"/>
    </row>
    <row r="13344" spans="3:3">
      <c r="C13344" s="3"/>
    </row>
    <row r="13345" spans="3:3">
      <c r="C13345" s="3"/>
    </row>
    <row r="13346" spans="3:3">
      <c r="C13346" s="3"/>
    </row>
    <row r="13347" spans="3:3">
      <c r="C13347" s="3"/>
    </row>
    <row r="13348" spans="3:3">
      <c r="C13348" s="3"/>
    </row>
    <row r="13349" spans="3:3">
      <c r="C13349" s="3"/>
    </row>
    <row r="13350" spans="3:3">
      <c r="C13350" s="3"/>
    </row>
    <row r="13351" spans="3:3">
      <c r="C13351" s="3"/>
    </row>
    <row r="13352" spans="3:3">
      <c r="C13352" s="3"/>
    </row>
    <row r="13353" spans="3:3">
      <c r="C13353" s="3"/>
    </row>
    <row r="13354" spans="3:3">
      <c r="C13354" s="3"/>
    </row>
    <row r="13355" spans="3:3">
      <c r="C13355" s="3"/>
    </row>
    <row r="13356" spans="3:3">
      <c r="C13356" s="3"/>
    </row>
    <row r="13357" spans="3:3">
      <c r="C13357" s="3"/>
    </row>
    <row r="13358" spans="3:3">
      <c r="C13358" s="3"/>
    </row>
    <row r="13359" spans="3:3">
      <c r="C13359" s="3"/>
    </row>
    <row r="13360" spans="3:3">
      <c r="C13360" s="3"/>
    </row>
    <row r="13361" spans="3:3">
      <c r="C13361" s="3"/>
    </row>
    <row r="13362" spans="3:3">
      <c r="C13362" s="3"/>
    </row>
    <row r="13363" spans="3:3">
      <c r="C13363" s="3"/>
    </row>
    <row r="13364" spans="3:3">
      <c r="C13364" s="3"/>
    </row>
    <row r="13365" spans="3:3">
      <c r="C13365" s="3"/>
    </row>
    <row r="13366" spans="3:3">
      <c r="C13366" s="3"/>
    </row>
    <row r="13367" spans="3:3">
      <c r="C13367" s="3"/>
    </row>
    <row r="13368" spans="3:3">
      <c r="C13368" s="3"/>
    </row>
    <row r="13369" spans="3:3">
      <c r="C13369" s="3"/>
    </row>
    <row r="13370" spans="3:3">
      <c r="C13370" s="3"/>
    </row>
    <row r="13371" spans="3:3">
      <c r="C13371" s="3"/>
    </row>
    <row r="13372" spans="3:3">
      <c r="C13372" s="3"/>
    </row>
    <row r="13373" spans="3:3">
      <c r="C13373" s="3"/>
    </row>
    <row r="13374" spans="3:3">
      <c r="C13374" s="3"/>
    </row>
    <row r="13375" spans="3:3">
      <c r="C13375" s="3"/>
    </row>
    <row r="13376" spans="3:3">
      <c r="C13376" s="3"/>
    </row>
    <row r="13377" spans="3:3">
      <c r="C13377" s="3"/>
    </row>
    <row r="13378" spans="3:3">
      <c r="C13378" s="3"/>
    </row>
    <row r="13379" spans="3:3">
      <c r="C13379" s="3"/>
    </row>
    <row r="13380" spans="3:3">
      <c r="C13380" s="3"/>
    </row>
    <row r="13381" spans="3:3">
      <c r="C13381" s="3"/>
    </row>
    <row r="13382" spans="3:3">
      <c r="C13382" s="3"/>
    </row>
    <row r="13383" spans="3:3">
      <c r="C13383" s="3"/>
    </row>
    <row r="13384" spans="3:3">
      <c r="C13384" s="3"/>
    </row>
    <row r="13385" spans="3:3">
      <c r="C13385" s="3"/>
    </row>
    <row r="13386" spans="3:3">
      <c r="C13386" s="3"/>
    </row>
    <row r="13387" spans="3:3">
      <c r="C13387" s="3"/>
    </row>
    <row r="13388" spans="3:3">
      <c r="C13388" s="3"/>
    </row>
    <row r="13389" spans="3:3">
      <c r="C13389" s="3"/>
    </row>
    <row r="13390" spans="3:3">
      <c r="C13390" s="3"/>
    </row>
    <row r="13391" spans="3:3">
      <c r="C13391" s="3"/>
    </row>
    <row r="13392" spans="3:3">
      <c r="C13392" s="3"/>
    </row>
    <row r="13393" spans="3:3">
      <c r="C13393" s="3"/>
    </row>
    <row r="13394" spans="3:3">
      <c r="C13394" s="3"/>
    </row>
    <row r="13395" spans="3:3">
      <c r="C13395" s="3"/>
    </row>
    <row r="13396" spans="3:3">
      <c r="C13396" s="3"/>
    </row>
    <row r="13397" spans="3:3">
      <c r="C13397" s="3"/>
    </row>
    <row r="13398" spans="3:3">
      <c r="C13398" s="3"/>
    </row>
    <row r="13399" spans="3:3">
      <c r="C13399" s="3"/>
    </row>
    <row r="13400" spans="3:3">
      <c r="C13400" s="3"/>
    </row>
    <row r="13401" spans="3:3">
      <c r="C13401" s="3"/>
    </row>
    <row r="13402" spans="3:3">
      <c r="C13402" s="3"/>
    </row>
    <row r="13403" spans="3:3">
      <c r="C13403" s="3"/>
    </row>
    <row r="13404" spans="3:3">
      <c r="C13404" s="3"/>
    </row>
    <row r="13405" spans="3:3">
      <c r="C13405" s="3"/>
    </row>
    <row r="13406" spans="3:3">
      <c r="C13406" s="3"/>
    </row>
    <row r="13407" spans="3:3">
      <c r="C13407" s="3"/>
    </row>
    <row r="13408" spans="3:3">
      <c r="C13408" s="3"/>
    </row>
    <row r="13409" spans="3:3">
      <c r="C13409" s="3"/>
    </row>
    <row r="13410" spans="3:3">
      <c r="C13410" s="3"/>
    </row>
    <row r="13411" spans="3:3">
      <c r="C13411" s="3"/>
    </row>
    <row r="13412" spans="3:3">
      <c r="C13412" s="3"/>
    </row>
    <row r="13413" spans="3:3">
      <c r="C13413" s="3"/>
    </row>
    <row r="13414" spans="3:3">
      <c r="C13414" s="3"/>
    </row>
    <row r="13415" spans="3:3">
      <c r="C13415" s="3"/>
    </row>
    <row r="13416" spans="3:3">
      <c r="C13416" s="3"/>
    </row>
    <row r="13417" spans="3:3">
      <c r="C13417" s="3"/>
    </row>
    <row r="13418" spans="3:3">
      <c r="C13418" s="3"/>
    </row>
    <row r="13419" spans="3:3">
      <c r="C13419" s="3"/>
    </row>
    <row r="13420" spans="3:3">
      <c r="C13420" s="3"/>
    </row>
    <row r="13421" spans="3:3">
      <c r="C13421" s="3"/>
    </row>
    <row r="13422" spans="3:3">
      <c r="C13422" s="3"/>
    </row>
    <row r="13423" spans="3:3">
      <c r="C13423" s="3"/>
    </row>
    <row r="13424" spans="3:3">
      <c r="C13424" s="3"/>
    </row>
    <row r="13425" spans="3:3">
      <c r="C13425" s="3"/>
    </row>
    <row r="13426" spans="3:3">
      <c r="C13426" s="3"/>
    </row>
    <row r="13427" spans="3:3">
      <c r="C13427" s="3"/>
    </row>
    <row r="13428" spans="3:3">
      <c r="C13428" s="3"/>
    </row>
    <row r="13429" spans="3:3">
      <c r="C13429" s="3"/>
    </row>
    <row r="13430" spans="3:3">
      <c r="C13430" s="3"/>
    </row>
    <row r="13431" spans="3:3">
      <c r="C13431" s="3"/>
    </row>
    <row r="13432" spans="3:3">
      <c r="C13432" s="3"/>
    </row>
    <row r="13433" spans="3:3">
      <c r="C13433" s="3"/>
    </row>
    <row r="13434" spans="3:3">
      <c r="C13434" s="3"/>
    </row>
    <row r="13435" spans="3:3">
      <c r="C13435" s="3"/>
    </row>
    <row r="13436" spans="3:3">
      <c r="C13436" s="3"/>
    </row>
    <row r="13437" spans="3:3">
      <c r="C13437" s="3"/>
    </row>
    <row r="13438" spans="3:3">
      <c r="C13438" s="3"/>
    </row>
    <row r="13439" spans="3:3">
      <c r="C13439" s="3"/>
    </row>
    <row r="13440" spans="3:3">
      <c r="C13440" s="3"/>
    </row>
    <row r="13441" spans="3:3">
      <c r="C13441" s="3"/>
    </row>
    <row r="13442" spans="3:3">
      <c r="C13442" s="3"/>
    </row>
    <row r="13443" spans="3:3">
      <c r="C13443" s="3"/>
    </row>
    <row r="13444" spans="3:3">
      <c r="C13444" s="3"/>
    </row>
    <row r="13445" spans="3:3">
      <c r="C13445" s="3"/>
    </row>
    <row r="13446" spans="3:3">
      <c r="C13446" s="3"/>
    </row>
    <row r="13447" spans="3:3">
      <c r="C13447" s="3"/>
    </row>
    <row r="13448" spans="3:3">
      <c r="C13448" s="3"/>
    </row>
    <row r="13449" spans="3:3">
      <c r="C13449" s="3"/>
    </row>
    <row r="13450" spans="3:3">
      <c r="C13450" s="3"/>
    </row>
    <row r="13451" spans="3:3">
      <c r="C13451" s="3"/>
    </row>
    <row r="13452" spans="3:3">
      <c r="C13452" s="3"/>
    </row>
    <row r="13453" spans="3:3">
      <c r="C13453" s="3"/>
    </row>
    <row r="13454" spans="3:3">
      <c r="C13454" s="3"/>
    </row>
    <row r="13455" spans="3:3">
      <c r="C13455" s="3"/>
    </row>
    <row r="13456" spans="3:3">
      <c r="C13456" s="3"/>
    </row>
    <row r="13457" spans="3:3">
      <c r="C13457" s="3"/>
    </row>
    <row r="13458" spans="3:3">
      <c r="C13458" s="3"/>
    </row>
    <row r="13459" spans="3:3">
      <c r="C13459" s="3"/>
    </row>
    <row r="13460" spans="3:3">
      <c r="C13460" s="3"/>
    </row>
    <row r="13461" spans="3:3">
      <c r="C13461" s="3"/>
    </row>
    <row r="13462" spans="3:3">
      <c r="C13462" s="3"/>
    </row>
    <row r="13463" spans="3:3">
      <c r="C13463" s="3"/>
    </row>
    <row r="13464" spans="3:3">
      <c r="C13464" s="3"/>
    </row>
    <row r="13465" spans="3:3">
      <c r="C13465" s="3"/>
    </row>
    <row r="13466" spans="3:3">
      <c r="C13466" s="3"/>
    </row>
    <row r="13467" spans="3:3">
      <c r="C13467" s="3"/>
    </row>
    <row r="13468" spans="3:3">
      <c r="C13468" s="3"/>
    </row>
    <row r="13469" spans="3:3">
      <c r="C13469" s="3"/>
    </row>
    <row r="13470" spans="3:3">
      <c r="C13470" s="3"/>
    </row>
    <row r="13471" spans="3:3">
      <c r="C13471" s="3"/>
    </row>
    <row r="13472" spans="3:3">
      <c r="C13472" s="3"/>
    </row>
    <row r="13473" spans="3:3">
      <c r="C13473" s="3"/>
    </row>
    <row r="13474" spans="3:3">
      <c r="C13474" s="3"/>
    </row>
    <row r="13475" spans="3:3">
      <c r="C13475" s="3"/>
    </row>
    <row r="13476" spans="3:3">
      <c r="C13476" s="3"/>
    </row>
    <row r="13477" spans="3:3">
      <c r="C13477" s="3"/>
    </row>
    <row r="13478" spans="3:3">
      <c r="C13478" s="3"/>
    </row>
    <row r="13479" spans="3:3">
      <c r="C13479" s="3"/>
    </row>
    <row r="13480" spans="3:3">
      <c r="C13480" s="3"/>
    </row>
    <row r="13481" spans="3:3">
      <c r="C13481" s="3"/>
    </row>
    <row r="13482" spans="3:3">
      <c r="C13482" s="3"/>
    </row>
    <row r="13483" spans="3:3">
      <c r="C13483" s="3"/>
    </row>
    <row r="13484" spans="3:3">
      <c r="C13484" s="3"/>
    </row>
    <row r="13485" spans="3:3">
      <c r="C13485" s="3"/>
    </row>
    <row r="13486" spans="3:3">
      <c r="C13486" s="3"/>
    </row>
    <row r="13487" spans="3:3">
      <c r="C13487" s="3"/>
    </row>
    <row r="13488" spans="3:3">
      <c r="C13488" s="3"/>
    </row>
    <row r="13489" spans="3:3">
      <c r="C13489" s="3"/>
    </row>
    <row r="13490" spans="3:3">
      <c r="C13490" s="3"/>
    </row>
    <row r="13491" spans="3:3">
      <c r="C13491" s="3"/>
    </row>
    <row r="13492" spans="3:3">
      <c r="C13492" s="3"/>
    </row>
    <row r="13493" spans="3:3">
      <c r="C13493" s="3"/>
    </row>
    <row r="13494" spans="3:3">
      <c r="C13494" s="3"/>
    </row>
    <row r="13495" spans="3:3">
      <c r="C13495" s="3"/>
    </row>
    <row r="13496" spans="3:3">
      <c r="C13496" s="3"/>
    </row>
    <row r="13497" spans="3:3">
      <c r="C13497" s="3"/>
    </row>
    <row r="13498" spans="3:3">
      <c r="C13498" s="3"/>
    </row>
    <row r="13499" spans="3:3">
      <c r="C13499" s="3"/>
    </row>
    <row r="13500" spans="3:3">
      <c r="C13500" s="3"/>
    </row>
    <row r="13501" spans="3:3">
      <c r="C13501" s="3"/>
    </row>
    <row r="13502" spans="3:3">
      <c r="C13502" s="3"/>
    </row>
    <row r="13503" spans="3:3">
      <c r="C13503" s="3"/>
    </row>
    <row r="13504" spans="3:3">
      <c r="C13504" s="3"/>
    </row>
    <row r="13505" spans="3:3">
      <c r="C13505" s="3"/>
    </row>
    <row r="13506" spans="3:3">
      <c r="C13506" s="3"/>
    </row>
    <row r="13507" spans="3:3">
      <c r="C13507" s="3"/>
    </row>
    <row r="13508" spans="3:3">
      <c r="C13508" s="3"/>
    </row>
    <row r="13509" spans="3:3">
      <c r="C13509" s="3"/>
    </row>
    <row r="13510" spans="3:3">
      <c r="C13510" s="3"/>
    </row>
    <row r="13511" spans="3:3">
      <c r="C13511" s="3"/>
    </row>
    <row r="13512" spans="3:3">
      <c r="C13512" s="3"/>
    </row>
    <row r="13513" spans="3:3">
      <c r="C13513" s="3"/>
    </row>
    <row r="13514" spans="3:3">
      <c r="C13514" s="3"/>
    </row>
    <row r="13515" spans="3:3">
      <c r="C13515" s="3"/>
    </row>
    <row r="13516" spans="3:3">
      <c r="C13516" s="3"/>
    </row>
    <row r="13517" spans="3:3">
      <c r="C13517" s="3"/>
    </row>
    <row r="13518" spans="3:3">
      <c r="C13518" s="3"/>
    </row>
    <row r="13519" spans="3:3">
      <c r="C13519" s="3"/>
    </row>
    <row r="13520" spans="3:3">
      <c r="C13520" s="3"/>
    </row>
    <row r="13521" spans="3:3">
      <c r="C13521" s="3"/>
    </row>
    <row r="13522" spans="3:3">
      <c r="C13522" s="3"/>
    </row>
    <row r="13523" spans="3:3">
      <c r="C13523" s="3"/>
    </row>
    <row r="13524" spans="3:3">
      <c r="C13524" s="3"/>
    </row>
    <row r="13525" spans="3:3">
      <c r="C13525" s="3"/>
    </row>
    <row r="13526" spans="3:3">
      <c r="C13526" s="3"/>
    </row>
    <row r="13527" spans="3:3">
      <c r="C13527" s="3"/>
    </row>
    <row r="13528" spans="3:3">
      <c r="C13528" s="3"/>
    </row>
    <row r="13529" spans="3:3">
      <c r="C13529" s="3"/>
    </row>
    <row r="13530" spans="3:3">
      <c r="C13530" s="3"/>
    </row>
    <row r="13531" spans="3:3">
      <c r="C13531" s="3"/>
    </row>
    <row r="13532" spans="3:3">
      <c r="C13532" s="3"/>
    </row>
    <row r="13533" spans="3:3">
      <c r="C13533" s="3"/>
    </row>
    <row r="13534" spans="3:3">
      <c r="C13534" s="3"/>
    </row>
    <row r="13535" spans="3:3">
      <c r="C13535" s="3"/>
    </row>
    <row r="13536" spans="3:3">
      <c r="C13536" s="3"/>
    </row>
    <row r="13537" spans="3:3">
      <c r="C13537" s="3"/>
    </row>
    <row r="13538" spans="3:3">
      <c r="C13538" s="3"/>
    </row>
    <row r="13539" spans="3:3">
      <c r="C13539" s="3"/>
    </row>
    <row r="13540" spans="3:3">
      <c r="C13540" s="3"/>
    </row>
    <row r="13541" spans="3:3">
      <c r="C13541" s="3"/>
    </row>
    <row r="13542" spans="3:3">
      <c r="C13542" s="3"/>
    </row>
    <row r="13543" spans="3:3">
      <c r="C13543" s="3"/>
    </row>
    <row r="13544" spans="3:3">
      <c r="C13544" s="3"/>
    </row>
    <row r="13545" spans="3:3">
      <c r="C13545" s="3"/>
    </row>
    <row r="13546" spans="3:3">
      <c r="C13546" s="3"/>
    </row>
    <row r="13547" spans="3:3">
      <c r="C13547" s="3"/>
    </row>
    <row r="13548" spans="3:3">
      <c r="C13548" s="3"/>
    </row>
    <row r="13549" spans="3:3">
      <c r="C13549" s="3"/>
    </row>
    <row r="13550" spans="3:3">
      <c r="C13550" s="3"/>
    </row>
    <row r="13551" spans="3:3">
      <c r="C13551" s="3"/>
    </row>
    <row r="13552" spans="3:3">
      <c r="C13552" s="3"/>
    </row>
    <row r="13553" spans="3:3">
      <c r="C13553" s="3"/>
    </row>
    <row r="13554" spans="3:3">
      <c r="C13554" s="3"/>
    </row>
    <row r="13555" spans="3:3">
      <c r="C13555" s="3"/>
    </row>
    <row r="13556" spans="3:3">
      <c r="C13556" s="3"/>
    </row>
    <row r="13557" spans="3:3">
      <c r="C13557" s="3"/>
    </row>
    <row r="13558" spans="3:3">
      <c r="C13558" s="3"/>
    </row>
    <row r="13559" spans="3:3">
      <c r="C13559" s="3"/>
    </row>
    <row r="13560" spans="3:3">
      <c r="C13560" s="3"/>
    </row>
    <row r="13561" spans="3:3">
      <c r="C13561" s="3"/>
    </row>
    <row r="13562" spans="3:3">
      <c r="C13562" s="3"/>
    </row>
    <row r="13563" spans="3:3">
      <c r="C13563" s="3"/>
    </row>
    <row r="13564" spans="3:3">
      <c r="C13564" s="3"/>
    </row>
    <row r="13565" spans="3:3">
      <c r="C13565" s="3"/>
    </row>
    <row r="13566" spans="3:3">
      <c r="C13566" s="3"/>
    </row>
    <row r="13567" spans="3:3">
      <c r="C13567" s="3"/>
    </row>
    <row r="13568" spans="3:3">
      <c r="C13568" s="3"/>
    </row>
    <row r="13569" spans="3:3">
      <c r="C13569" s="3"/>
    </row>
    <row r="13570" spans="3:3">
      <c r="C13570" s="3"/>
    </row>
    <row r="13571" spans="3:3">
      <c r="C13571" s="3"/>
    </row>
    <row r="13572" spans="3:3">
      <c r="C13572" s="3"/>
    </row>
    <row r="13573" spans="3:3">
      <c r="C13573" s="3"/>
    </row>
    <row r="13574" spans="3:3">
      <c r="C13574" s="3"/>
    </row>
    <row r="13575" spans="3:3">
      <c r="C13575" s="3"/>
    </row>
    <row r="13576" spans="3:3">
      <c r="C13576" s="3"/>
    </row>
    <row r="13577" spans="3:3">
      <c r="C13577" s="3"/>
    </row>
    <row r="13578" spans="3:3">
      <c r="C13578" s="3"/>
    </row>
    <row r="13579" spans="3:3">
      <c r="C13579" s="3"/>
    </row>
    <row r="13580" spans="3:3">
      <c r="C13580" s="3"/>
    </row>
    <row r="13581" spans="3:3">
      <c r="C13581" s="3"/>
    </row>
    <row r="13582" spans="3:3">
      <c r="C13582" s="3"/>
    </row>
    <row r="13583" spans="3:3">
      <c r="C13583" s="3"/>
    </row>
    <row r="13584" spans="3:3">
      <c r="C13584" s="3"/>
    </row>
    <row r="13585" spans="3:3">
      <c r="C13585" s="3"/>
    </row>
    <row r="13586" spans="3:3">
      <c r="C13586" s="3"/>
    </row>
    <row r="13587" spans="3:3">
      <c r="C13587" s="3"/>
    </row>
    <row r="13588" spans="3:3">
      <c r="C13588" s="3"/>
    </row>
    <row r="13589" spans="3:3">
      <c r="C13589" s="3"/>
    </row>
    <row r="13590" spans="3:3">
      <c r="C13590" s="3"/>
    </row>
    <row r="13591" spans="3:3">
      <c r="C13591" s="3"/>
    </row>
    <row r="13592" spans="3:3">
      <c r="C13592" s="3"/>
    </row>
    <row r="13593" spans="3:3">
      <c r="C13593" s="3"/>
    </row>
    <row r="13594" spans="3:3">
      <c r="C13594" s="3"/>
    </row>
    <row r="13595" spans="3:3">
      <c r="C13595" s="3"/>
    </row>
    <row r="13596" spans="3:3">
      <c r="C13596" s="3"/>
    </row>
    <row r="13597" spans="3:3">
      <c r="C13597" s="3"/>
    </row>
    <row r="13598" spans="3:3">
      <c r="C13598" s="3"/>
    </row>
    <row r="13599" spans="3:3">
      <c r="C13599" s="3"/>
    </row>
    <row r="13600" spans="3:3">
      <c r="C13600" s="3"/>
    </row>
    <row r="13601" spans="3:3">
      <c r="C13601" s="3"/>
    </row>
    <row r="13602" spans="3:3">
      <c r="C13602" s="3"/>
    </row>
    <row r="13603" spans="3:3">
      <c r="C13603" s="3"/>
    </row>
    <row r="13604" spans="3:3">
      <c r="C13604" s="3"/>
    </row>
    <row r="13605" spans="3:3">
      <c r="C13605" s="3"/>
    </row>
    <row r="13606" spans="3:3">
      <c r="C13606" s="3"/>
    </row>
    <row r="13607" spans="3:3">
      <c r="C13607" s="3"/>
    </row>
    <row r="13608" spans="3:3">
      <c r="C13608" s="3"/>
    </row>
    <row r="13609" spans="3:3">
      <c r="C13609" s="3"/>
    </row>
    <row r="13610" spans="3:3">
      <c r="C13610" s="3"/>
    </row>
    <row r="13611" spans="3:3">
      <c r="C13611" s="3"/>
    </row>
    <row r="13612" spans="3:3">
      <c r="C13612" s="3"/>
    </row>
    <row r="13613" spans="3:3">
      <c r="C13613" s="3"/>
    </row>
    <row r="13614" spans="3:3">
      <c r="C13614" s="3"/>
    </row>
    <row r="13615" spans="3:3">
      <c r="C13615" s="3"/>
    </row>
    <row r="13616" spans="3:3">
      <c r="C13616" s="3"/>
    </row>
    <row r="13617" spans="3:3">
      <c r="C13617" s="3"/>
    </row>
    <row r="13618" spans="3:3">
      <c r="C13618" s="3"/>
    </row>
    <row r="13619" spans="3:3">
      <c r="C13619" s="3"/>
    </row>
    <row r="13620" spans="3:3">
      <c r="C13620" s="3"/>
    </row>
    <row r="13621" spans="3:3">
      <c r="C13621" s="3"/>
    </row>
    <row r="13622" spans="3:3">
      <c r="C13622" s="3"/>
    </row>
    <row r="13623" spans="3:3">
      <c r="C13623" s="3"/>
    </row>
    <row r="13624" spans="3:3">
      <c r="C13624" s="3"/>
    </row>
    <row r="13625" spans="3:3">
      <c r="C13625" s="3"/>
    </row>
    <row r="13626" spans="3:3">
      <c r="C13626" s="3"/>
    </row>
    <row r="13627" spans="3:3">
      <c r="C13627" s="3"/>
    </row>
    <row r="13628" spans="3:3">
      <c r="C13628" s="3"/>
    </row>
    <row r="13629" spans="3:3">
      <c r="C13629" s="3"/>
    </row>
    <row r="13630" spans="3:3">
      <c r="C13630" s="3"/>
    </row>
    <row r="13631" spans="3:3">
      <c r="C13631" s="3"/>
    </row>
    <row r="13632" spans="3:3">
      <c r="C13632" s="3"/>
    </row>
    <row r="13633" spans="3:3">
      <c r="C13633" s="3"/>
    </row>
    <row r="13634" spans="3:3">
      <c r="C13634" s="3"/>
    </row>
    <row r="13635" spans="3:3">
      <c r="C13635" s="3"/>
    </row>
    <row r="13636" spans="3:3">
      <c r="C13636" s="3"/>
    </row>
    <row r="13637" spans="3:3">
      <c r="C13637" s="3"/>
    </row>
    <row r="13638" spans="3:3">
      <c r="C13638" s="3"/>
    </row>
    <row r="13639" spans="3:3">
      <c r="C13639" s="3"/>
    </row>
    <row r="13640" spans="3:3">
      <c r="C13640" s="3"/>
    </row>
    <row r="13641" spans="3:3">
      <c r="C13641" s="3"/>
    </row>
    <row r="13642" spans="3:3">
      <c r="C13642" s="3"/>
    </row>
    <row r="13643" spans="3:3">
      <c r="C13643" s="3"/>
    </row>
    <row r="13644" spans="3:3">
      <c r="C13644" s="3"/>
    </row>
    <row r="13645" spans="3:3">
      <c r="C13645" s="3"/>
    </row>
    <row r="13646" spans="3:3">
      <c r="C13646" s="3"/>
    </row>
    <row r="13647" spans="3:3">
      <c r="C13647" s="3"/>
    </row>
    <row r="13648" spans="3:3">
      <c r="C13648" s="3"/>
    </row>
    <row r="13649" spans="3:3">
      <c r="C13649" s="3"/>
    </row>
    <row r="13650" spans="3:3">
      <c r="C13650" s="3"/>
    </row>
    <row r="13651" spans="3:3">
      <c r="C13651" s="3"/>
    </row>
    <row r="13652" spans="3:3">
      <c r="C13652" s="3"/>
    </row>
    <row r="13653" spans="3:3">
      <c r="C13653" s="3"/>
    </row>
    <row r="13654" spans="3:3">
      <c r="C13654" s="3"/>
    </row>
    <row r="13655" spans="3:3">
      <c r="C13655" s="3"/>
    </row>
    <row r="13656" spans="3:3">
      <c r="C13656" s="3"/>
    </row>
    <row r="13657" spans="3:3">
      <c r="C13657" s="3"/>
    </row>
    <row r="13658" spans="3:3">
      <c r="C13658" s="3"/>
    </row>
    <row r="13659" spans="3:3">
      <c r="C13659" s="3"/>
    </row>
    <row r="13660" spans="3:3">
      <c r="C13660" s="3"/>
    </row>
    <row r="13661" spans="3:3">
      <c r="C13661" s="3"/>
    </row>
    <row r="13662" spans="3:3">
      <c r="C13662" s="3"/>
    </row>
    <row r="13663" spans="3:3">
      <c r="C13663" s="3"/>
    </row>
    <row r="13664" spans="3:3">
      <c r="C13664" s="3"/>
    </row>
    <row r="13665" spans="3:3">
      <c r="C13665" s="3"/>
    </row>
    <row r="13666" spans="3:3">
      <c r="C13666" s="3"/>
    </row>
    <row r="13667" spans="3:3">
      <c r="C13667" s="3"/>
    </row>
    <row r="13668" spans="3:3">
      <c r="C13668" s="3"/>
    </row>
    <row r="13669" spans="3:3">
      <c r="C13669" s="3"/>
    </row>
    <row r="13670" spans="3:3">
      <c r="C13670" s="3"/>
    </row>
    <row r="13671" spans="3:3">
      <c r="C13671" s="3"/>
    </row>
    <row r="13672" spans="3:3">
      <c r="C13672" s="3"/>
    </row>
    <row r="13673" spans="3:3">
      <c r="C13673" s="3"/>
    </row>
    <row r="13674" spans="3:3">
      <c r="C13674" s="3"/>
    </row>
    <row r="13675" spans="3:3">
      <c r="C13675" s="3"/>
    </row>
    <row r="13676" spans="3:3">
      <c r="C13676" s="3"/>
    </row>
    <row r="13677" spans="3:3">
      <c r="C13677" s="3"/>
    </row>
    <row r="13678" spans="3:3">
      <c r="C13678" s="3"/>
    </row>
    <row r="13679" spans="3:3">
      <c r="C13679" s="3"/>
    </row>
    <row r="13680" spans="3:3">
      <c r="C13680" s="3"/>
    </row>
    <row r="13681" spans="3:3">
      <c r="C13681" s="3"/>
    </row>
    <row r="13682" spans="3:3">
      <c r="C13682" s="3"/>
    </row>
    <row r="13683" spans="3:3">
      <c r="C13683" s="3"/>
    </row>
    <row r="13684" spans="3:3">
      <c r="C13684" s="3"/>
    </row>
    <row r="13685" spans="3:3">
      <c r="C13685" s="3"/>
    </row>
    <row r="13686" spans="3:3">
      <c r="C13686" s="3"/>
    </row>
    <row r="13687" spans="3:3">
      <c r="C13687" s="3"/>
    </row>
    <row r="13688" spans="3:3">
      <c r="C13688" s="3"/>
    </row>
    <row r="13689" spans="3:3">
      <c r="C13689" s="3"/>
    </row>
    <row r="13690" spans="3:3">
      <c r="C13690" s="3"/>
    </row>
    <row r="13691" spans="3:3">
      <c r="C13691" s="3"/>
    </row>
    <row r="13692" spans="3:3">
      <c r="C13692" s="3"/>
    </row>
    <row r="13693" spans="3:3">
      <c r="C13693" s="3"/>
    </row>
    <row r="13694" spans="3:3">
      <c r="C13694" s="3"/>
    </row>
    <row r="13695" spans="3:3">
      <c r="C13695" s="3"/>
    </row>
    <row r="13696" spans="3:3">
      <c r="C13696" s="3"/>
    </row>
    <row r="13697" spans="3:3">
      <c r="C13697" s="3"/>
    </row>
    <row r="13698" spans="3:3">
      <c r="C13698" s="3"/>
    </row>
    <row r="13699" spans="3:3">
      <c r="C13699" s="3"/>
    </row>
    <row r="13700" spans="3:3">
      <c r="C13700" s="3"/>
    </row>
    <row r="13701" spans="3:3">
      <c r="C13701" s="3"/>
    </row>
    <row r="13702" spans="3:3">
      <c r="C13702" s="3"/>
    </row>
    <row r="13703" spans="3:3">
      <c r="C13703" s="3"/>
    </row>
    <row r="13704" spans="3:3">
      <c r="C13704" s="3"/>
    </row>
    <row r="13705" spans="3:3">
      <c r="C13705" s="3"/>
    </row>
    <row r="13706" spans="3:3">
      <c r="C13706" s="3"/>
    </row>
    <row r="13707" spans="3:3">
      <c r="C13707" s="3"/>
    </row>
    <row r="13708" spans="3:3">
      <c r="C13708" s="3"/>
    </row>
    <row r="13709" spans="3:3">
      <c r="C13709" s="3"/>
    </row>
    <row r="13710" spans="3:3">
      <c r="C13710" s="3"/>
    </row>
    <row r="13711" spans="3:3">
      <c r="C13711" s="3"/>
    </row>
    <row r="13712" spans="3:3">
      <c r="C13712" s="3"/>
    </row>
    <row r="13713" spans="3:3">
      <c r="C13713" s="3"/>
    </row>
    <row r="13714" spans="3:3">
      <c r="C13714" s="3"/>
    </row>
    <row r="13715" spans="3:3">
      <c r="C13715" s="3"/>
    </row>
    <row r="13716" spans="3:3">
      <c r="C13716" s="3"/>
    </row>
    <row r="13717" spans="3:3">
      <c r="C13717" s="3"/>
    </row>
    <row r="13718" spans="3:3">
      <c r="C13718" s="3"/>
    </row>
    <row r="13719" spans="3:3">
      <c r="C13719" s="3"/>
    </row>
    <row r="13720" spans="3:3">
      <c r="C13720" s="3"/>
    </row>
    <row r="13721" spans="3:3">
      <c r="C13721" s="3"/>
    </row>
    <row r="13722" spans="3:3">
      <c r="C13722" s="3"/>
    </row>
    <row r="13723" spans="3:3">
      <c r="C13723" s="3"/>
    </row>
    <row r="13724" spans="3:3">
      <c r="C13724" s="3"/>
    </row>
    <row r="13725" spans="3:3">
      <c r="C13725" s="3"/>
    </row>
    <row r="13726" spans="3:3">
      <c r="C13726" s="3"/>
    </row>
    <row r="13727" spans="3:3">
      <c r="C13727" s="3"/>
    </row>
    <row r="13728" spans="3:3">
      <c r="C13728" s="3"/>
    </row>
    <row r="13729" spans="3:3">
      <c r="C13729" s="3"/>
    </row>
    <row r="13730" spans="3:3">
      <c r="C13730" s="3"/>
    </row>
    <row r="13731" spans="3:3">
      <c r="C13731" s="3"/>
    </row>
    <row r="13732" spans="3:3">
      <c r="C13732" s="3"/>
    </row>
    <row r="13733" spans="3:3">
      <c r="C13733" s="3"/>
    </row>
    <row r="13734" spans="3:3">
      <c r="C13734" s="3"/>
    </row>
    <row r="13735" spans="3:3">
      <c r="C13735" s="3"/>
    </row>
    <row r="13736" spans="3:3">
      <c r="C13736" s="3"/>
    </row>
    <row r="13737" spans="3:3">
      <c r="C13737" s="3"/>
    </row>
    <row r="13738" spans="3:3">
      <c r="C13738" s="3"/>
    </row>
    <row r="13739" spans="3:3">
      <c r="C13739" s="3"/>
    </row>
    <row r="13740" spans="3:3">
      <c r="C13740" s="3"/>
    </row>
    <row r="13741" spans="3:3">
      <c r="C13741" s="3"/>
    </row>
    <row r="13742" spans="3:3">
      <c r="C13742" s="3"/>
    </row>
    <row r="13743" spans="3:3">
      <c r="C13743" s="3"/>
    </row>
    <row r="13744" spans="3:3">
      <c r="C13744" s="3"/>
    </row>
    <row r="13745" spans="3:3">
      <c r="C13745" s="3"/>
    </row>
    <row r="13746" spans="3:3">
      <c r="C13746" s="3"/>
    </row>
    <row r="13747" spans="3:3">
      <c r="C13747" s="3"/>
    </row>
    <row r="13748" spans="3:3">
      <c r="C13748" s="3"/>
    </row>
    <row r="13749" spans="3:3">
      <c r="C13749" s="3"/>
    </row>
    <row r="13750" spans="3:3">
      <c r="C13750" s="3"/>
    </row>
    <row r="13751" spans="3:3">
      <c r="C13751" s="3"/>
    </row>
    <row r="13752" spans="3:3">
      <c r="C13752" s="3"/>
    </row>
    <row r="13753" spans="3:3">
      <c r="C13753" s="3"/>
    </row>
    <row r="13754" spans="3:3">
      <c r="C13754" s="3"/>
    </row>
    <row r="13755" spans="3:3">
      <c r="C13755" s="3"/>
    </row>
    <row r="13756" spans="3:3">
      <c r="C13756" s="3"/>
    </row>
    <row r="13757" spans="3:3">
      <c r="C13757" s="3"/>
    </row>
    <row r="13758" spans="3:3">
      <c r="C13758" s="3"/>
    </row>
    <row r="13759" spans="3:3">
      <c r="C13759" s="3"/>
    </row>
    <row r="13760" spans="3:3">
      <c r="C13760" s="3"/>
    </row>
    <row r="13761" spans="3:3">
      <c r="C13761" s="3"/>
    </row>
    <row r="13762" spans="3:3">
      <c r="C13762" s="3"/>
    </row>
    <row r="13763" spans="3:3">
      <c r="C13763" s="3"/>
    </row>
    <row r="13764" spans="3:3">
      <c r="C13764" s="3"/>
    </row>
    <row r="13765" spans="3:3">
      <c r="C13765" s="3"/>
    </row>
    <row r="13766" spans="3:3">
      <c r="C13766" s="3"/>
    </row>
    <row r="13767" spans="3:3">
      <c r="C13767" s="3"/>
    </row>
    <row r="13768" spans="3:3">
      <c r="C13768" s="3"/>
    </row>
    <row r="13769" spans="3:3">
      <c r="C13769" s="3"/>
    </row>
    <row r="13770" spans="3:3">
      <c r="C13770" s="3"/>
    </row>
    <row r="13771" spans="3:3">
      <c r="C13771" s="3"/>
    </row>
    <row r="13772" spans="3:3">
      <c r="C13772" s="3"/>
    </row>
    <row r="13773" spans="3:3">
      <c r="C13773" s="3"/>
    </row>
    <row r="13774" spans="3:3">
      <c r="C13774" s="3"/>
    </row>
    <row r="13775" spans="3:3">
      <c r="C13775" s="3"/>
    </row>
    <row r="13776" spans="3:3">
      <c r="C13776" s="3"/>
    </row>
    <row r="13777" spans="3:3">
      <c r="C13777" s="3"/>
    </row>
    <row r="13778" spans="3:3">
      <c r="C13778" s="3"/>
    </row>
    <row r="13779" spans="3:3">
      <c r="C13779" s="3"/>
    </row>
    <row r="13780" spans="3:3">
      <c r="C13780" s="3"/>
    </row>
    <row r="13781" spans="3:3">
      <c r="C13781" s="3"/>
    </row>
    <row r="13782" spans="3:3">
      <c r="C13782" s="3"/>
    </row>
    <row r="13783" spans="3:3">
      <c r="C13783" s="3"/>
    </row>
    <row r="13784" spans="3:3">
      <c r="C13784" s="3"/>
    </row>
    <row r="13785" spans="3:3">
      <c r="C13785" s="3"/>
    </row>
    <row r="13786" spans="3:3">
      <c r="C13786" s="3"/>
    </row>
    <row r="13787" spans="3:3">
      <c r="C13787" s="3"/>
    </row>
    <row r="13788" spans="3:3">
      <c r="C13788" s="3"/>
    </row>
    <row r="13789" spans="3:3">
      <c r="C13789" s="3"/>
    </row>
    <row r="13790" spans="3:3">
      <c r="C13790" s="3"/>
    </row>
    <row r="13791" spans="3:3">
      <c r="C13791" s="3"/>
    </row>
    <row r="13792" spans="3:3">
      <c r="C13792" s="3"/>
    </row>
    <row r="13793" spans="3:3">
      <c r="C13793" s="3"/>
    </row>
    <row r="13794" spans="3:3">
      <c r="C13794" s="3"/>
    </row>
    <row r="13795" spans="3:3">
      <c r="C13795" s="3"/>
    </row>
    <row r="13796" spans="3:3">
      <c r="C13796" s="3"/>
    </row>
    <row r="13797" spans="3:3">
      <c r="C13797" s="3"/>
    </row>
    <row r="13798" spans="3:3">
      <c r="C13798" s="3"/>
    </row>
    <row r="13799" spans="3:3">
      <c r="C13799" s="3"/>
    </row>
    <row r="13800" spans="3:3">
      <c r="C13800" s="3"/>
    </row>
    <row r="13801" spans="3:3">
      <c r="C13801" s="3"/>
    </row>
    <row r="13802" spans="3:3">
      <c r="C13802" s="3"/>
    </row>
    <row r="13803" spans="3:3">
      <c r="C13803" s="3"/>
    </row>
    <row r="13804" spans="3:3">
      <c r="C13804" s="3"/>
    </row>
    <row r="13805" spans="3:3">
      <c r="C13805" s="3"/>
    </row>
    <row r="13806" spans="3:3">
      <c r="C13806" s="3"/>
    </row>
    <row r="13807" spans="3:3">
      <c r="C13807" s="3"/>
    </row>
    <row r="13808" spans="3:3">
      <c r="C13808" s="3"/>
    </row>
    <row r="13809" spans="3:3">
      <c r="C13809" s="3"/>
    </row>
    <row r="13810" spans="3:3">
      <c r="C13810" s="3"/>
    </row>
    <row r="13811" spans="3:3">
      <c r="C13811" s="3"/>
    </row>
    <row r="13812" spans="3:3">
      <c r="C13812" s="3"/>
    </row>
    <row r="13813" spans="3:3">
      <c r="C13813" s="3"/>
    </row>
    <row r="13814" spans="3:3">
      <c r="C13814" s="3"/>
    </row>
    <row r="13815" spans="3:3">
      <c r="C13815" s="3"/>
    </row>
    <row r="13816" spans="3:3">
      <c r="C13816" s="3"/>
    </row>
    <row r="13817" spans="3:3">
      <c r="C13817" s="3"/>
    </row>
    <row r="13818" spans="3:3">
      <c r="C13818" s="3"/>
    </row>
    <row r="13819" spans="3:3">
      <c r="C13819" s="3"/>
    </row>
    <row r="13820" spans="3:3">
      <c r="C13820" s="3"/>
    </row>
    <row r="13821" spans="3:3">
      <c r="C13821" s="3"/>
    </row>
    <row r="13822" spans="3:3">
      <c r="C13822" s="3"/>
    </row>
    <row r="13823" spans="3:3">
      <c r="C13823" s="3"/>
    </row>
    <row r="13824" spans="3:3">
      <c r="C13824" s="3"/>
    </row>
    <row r="13825" spans="3:3">
      <c r="C13825" s="3"/>
    </row>
    <row r="13826" spans="3:3">
      <c r="C13826" s="3"/>
    </row>
    <row r="13827" spans="3:3">
      <c r="C13827" s="3"/>
    </row>
    <row r="13828" spans="3:3">
      <c r="C13828" s="3"/>
    </row>
    <row r="13829" spans="3:3">
      <c r="C13829" s="3"/>
    </row>
    <row r="13830" spans="3:3">
      <c r="C13830" s="3"/>
    </row>
    <row r="13831" spans="3:3">
      <c r="C13831" s="3"/>
    </row>
    <row r="13832" spans="3:3">
      <c r="C13832" s="3"/>
    </row>
    <row r="13833" spans="3:3">
      <c r="C13833" s="3"/>
    </row>
    <row r="13834" spans="3:3">
      <c r="C13834" s="3"/>
    </row>
    <row r="13835" spans="3:3">
      <c r="C13835" s="3"/>
    </row>
    <row r="13836" spans="3:3">
      <c r="C13836" s="3"/>
    </row>
    <row r="13837" spans="3:3">
      <c r="C13837" s="3"/>
    </row>
    <row r="13838" spans="3:3">
      <c r="C13838" s="3"/>
    </row>
    <row r="13839" spans="3:3">
      <c r="C13839" s="3"/>
    </row>
    <row r="13840" spans="3:3">
      <c r="C13840" s="3"/>
    </row>
    <row r="13841" spans="3:3">
      <c r="C13841" s="3"/>
    </row>
    <row r="13842" spans="3:3">
      <c r="C13842" s="3"/>
    </row>
    <row r="13843" spans="3:3">
      <c r="C13843" s="3"/>
    </row>
    <row r="13844" spans="3:3">
      <c r="C13844" s="3"/>
    </row>
    <row r="13845" spans="3:3">
      <c r="C13845" s="3"/>
    </row>
    <row r="13846" spans="3:3">
      <c r="C13846" s="3"/>
    </row>
    <row r="13847" spans="3:3">
      <c r="C13847" s="3"/>
    </row>
    <row r="13848" spans="3:3">
      <c r="C13848" s="3"/>
    </row>
    <row r="13849" spans="3:3">
      <c r="C13849" s="3"/>
    </row>
    <row r="13850" spans="3:3">
      <c r="C13850" s="3"/>
    </row>
    <row r="13851" spans="3:3">
      <c r="C13851" s="3"/>
    </row>
    <row r="13852" spans="3:3">
      <c r="C13852" s="3"/>
    </row>
    <row r="13853" spans="3:3">
      <c r="C13853" s="3"/>
    </row>
    <row r="13854" spans="3:3">
      <c r="C13854" s="3"/>
    </row>
    <row r="13855" spans="3:3">
      <c r="C13855" s="3"/>
    </row>
    <row r="13856" spans="3:3">
      <c r="C13856" s="3"/>
    </row>
    <row r="13857" spans="3:3">
      <c r="C13857" s="3"/>
    </row>
    <row r="13858" spans="3:3">
      <c r="C13858" s="3"/>
    </row>
    <row r="13859" spans="3:3">
      <c r="C13859" s="3"/>
    </row>
    <row r="13860" spans="3:3">
      <c r="C13860" s="3"/>
    </row>
    <row r="13861" spans="3:3">
      <c r="C13861" s="3"/>
    </row>
    <row r="13862" spans="3:3">
      <c r="C13862" s="3"/>
    </row>
    <row r="13863" spans="3:3">
      <c r="C13863" s="3"/>
    </row>
    <row r="13864" spans="3:3">
      <c r="C13864" s="3"/>
    </row>
    <row r="13865" spans="3:3">
      <c r="C13865" s="3"/>
    </row>
    <row r="13866" spans="3:3">
      <c r="C13866" s="3"/>
    </row>
    <row r="13867" spans="3:3">
      <c r="C13867" s="3"/>
    </row>
    <row r="13868" spans="3:3">
      <c r="C13868" s="3"/>
    </row>
    <row r="13869" spans="3:3">
      <c r="C13869" s="3"/>
    </row>
    <row r="13870" spans="3:3">
      <c r="C13870" s="3"/>
    </row>
    <row r="13871" spans="3:3">
      <c r="C13871" s="3"/>
    </row>
    <row r="13872" spans="3:3">
      <c r="C13872" s="3"/>
    </row>
    <row r="13873" spans="3:3">
      <c r="C13873" s="3"/>
    </row>
    <row r="13874" spans="3:3">
      <c r="C13874" s="3"/>
    </row>
    <row r="13875" spans="3:3">
      <c r="C13875" s="3"/>
    </row>
    <row r="13876" spans="3:3">
      <c r="C13876" s="3"/>
    </row>
    <row r="13877" spans="3:3">
      <c r="C13877" s="3"/>
    </row>
    <row r="13878" spans="3:3">
      <c r="C13878" s="3"/>
    </row>
    <row r="13879" spans="3:3">
      <c r="C13879" s="3"/>
    </row>
    <row r="13880" spans="3:3">
      <c r="C13880" s="3"/>
    </row>
    <row r="13881" spans="3:3">
      <c r="C13881" s="3"/>
    </row>
    <row r="13882" spans="3:3">
      <c r="C13882" s="3"/>
    </row>
    <row r="13883" spans="3:3">
      <c r="C13883" s="3"/>
    </row>
    <row r="13884" spans="3:3">
      <c r="C13884" s="3"/>
    </row>
    <row r="13885" spans="3:3">
      <c r="C13885" s="3"/>
    </row>
    <row r="13886" spans="3:3">
      <c r="C13886" s="3"/>
    </row>
    <row r="13887" spans="3:3">
      <c r="C13887" s="3"/>
    </row>
    <row r="13888" spans="3:3">
      <c r="C13888" s="3"/>
    </row>
    <row r="13889" spans="3:3">
      <c r="C13889" s="3"/>
    </row>
    <row r="13890" spans="3:3">
      <c r="C13890" s="3"/>
    </row>
    <row r="13891" spans="3:3">
      <c r="C13891" s="3"/>
    </row>
    <row r="13892" spans="3:3">
      <c r="C13892" s="3"/>
    </row>
    <row r="13893" spans="3:3">
      <c r="C13893" s="3"/>
    </row>
    <row r="13894" spans="3:3">
      <c r="C13894" s="3"/>
    </row>
    <row r="13895" spans="3:3">
      <c r="C13895" s="3"/>
    </row>
    <row r="13896" spans="3:3">
      <c r="C13896" s="3"/>
    </row>
    <row r="13897" spans="3:3">
      <c r="C13897" s="3"/>
    </row>
    <row r="13898" spans="3:3">
      <c r="C13898" s="3"/>
    </row>
    <row r="13899" spans="3:3">
      <c r="C13899" s="3"/>
    </row>
    <row r="13900" spans="3:3">
      <c r="C13900" s="3"/>
    </row>
    <row r="13901" spans="3:3">
      <c r="C13901" s="3"/>
    </row>
    <row r="13902" spans="3:3">
      <c r="C13902" s="3"/>
    </row>
    <row r="13903" spans="3:3">
      <c r="C13903" s="3"/>
    </row>
    <row r="13904" spans="3:3">
      <c r="C13904" s="3"/>
    </row>
    <row r="13905" spans="3:3">
      <c r="C13905" s="3"/>
    </row>
    <row r="13906" spans="3:3">
      <c r="C13906" s="3"/>
    </row>
    <row r="13907" spans="3:3">
      <c r="C13907" s="3"/>
    </row>
    <row r="13908" spans="3:3">
      <c r="C13908" s="3"/>
    </row>
    <row r="13909" spans="3:3">
      <c r="C13909" s="3"/>
    </row>
    <row r="13910" spans="3:3">
      <c r="C13910" s="3"/>
    </row>
    <row r="13911" spans="3:3">
      <c r="C13911" s="3"/>
    </row>
    <row r="13912" spans="3:3">
      <c r="C13912" s="3"/>
    </row>
    <row r="13913" spans="3:3">
      <c r="C13913" s="3"/>
    </row>
    <row r="13914" spans="3:3">
      <c r="C13914" s="3"/>
    </row>
    <row r="13915" spans="3:3">
      <c r="C13915" s="3"/>
    </row>
    <row r="13916" spans="3:3">
      <c r="C13916" s="3"/>
    </row>
    <row r="13917" spans="3:3">
      <c r="C13917" s="3"/>
    </row>
    <row r="13918" spans="3:3">
      <c r="C13918" s="3"/>
    </row>
    <row r="13919" spans="3:3">
      <c r="C13919" s="3"/>
    </row>
    <row r="13920" spans="3:3">
      <c r="C13920" s="3"/>
    </row>
    <row r="13921" spans="3:3">
      <c r="C13921" s="3"/>
    </row>
    <row r="13922" spans="3:3">
      <c r="C13922" s="3"/>
    </row>
    <row r="13923" spans="3:3">
      <c r="C13923" s="3"/>
    </row>
    <row r="13924" spans="3:3">
      <c r="C13924" s="3"/>
    </row>
    <row r="13925" spans="3:3">
      <c r="C13925" s="3"/>
    </row>
    <row r="13926" spans="3:3">
      <c r="C13926" s="3"/>
    </row>
    <row r="13927" spans="3:3">
      <c r="C13927" s="3"/>
    </row>
    <row r="13928" spans="3:3">
      <c r="C13928" s="3"/>
    </row>
    <row r="13929" spans="3:3">
      <c r="C13929" s="3"/>
    </row>
    <row r="13930" spans="3:3">
      <c r="C13930" s="3"/>
    </row>
    <row r="13931" spans="3:3">
      <c r="C13931" s="3"/>
    </row>
    <row r="13932" spans="3:3">
      <c r="C13932" s="3"/>
    </row>
    <row r="13933" spans="3:3">
      <c r="C13933" s="3"/>
    </row>
    <row r="13934" spans="3:3">
      <c r="C13934" s="3"/>
    </row>
    <row r="13935" spans="3:3">
      <c r="C13935" s="3"/>
    </row>
    <row r="13936" spans="3:3">
      <c r="C13936" s="3"/>
    </row>
    <row r="13937" spans="3:3">
      <c r="C13937" s="3"/>
    </row>
    <row r="13938" spans="3:3">
      <c r="C13938" s="3"/>
    </row>
    <row r="13939" spans="3:3">
      <c r="C13939" s="3"/>
    </row>
    <row r="13940" spans="3:3">
      <c r="C13940" s="3"/>
    </row>
    <row r="13941" spans="3:3">
      <c r="C13941" s="3"/>
    </row>
    <row r="13942" spans="3:3">
      <c r="C13942" s="3"/>
    </row>
    <row r="13943" spans="3:3">
      <c r="C13943" s="3"/>
    </row>
    <row r="13944" spans="3:3">
      <c r="C13944" s="3"/>
    </row>
    <row r="13945" spans="3:3">
      <c r="C13945" s="3"/>
    </row>
    <row r="13946" spans="3:3">
      <c r="C13946" s="3"/>
    </row>
    <row r="13947" spans="3:3">
      <c r="C13947" s="3"/>
    </row>
    <row r="13948" spans="3:3">
      <c r="C13948" s="3"/>
    </row>
    <row r="13949" spans="3:3">
      <c r="C13949" s="3"/>
    </row>
    <row r="13950" spans="3:3">
      <c r="C13950" s="3"/>
    </row>
    <row r="13951" spans="3:3">
      <c r="C13951" s="3"/>
    </row>
    <row r="13952" spans="3:3">
      <c r="C13952" s="3"/>
    </row>
    <row r="13953" spans="3:3">
      <c r="C13953" s="3"/>
    </row>
    <row r="13954" spans="3:3">
      <c r="C13954" s="3"/>
    </row>
    <row r="13955" spans="3:3">
      <c r="C13955" s="3"/>
    </row>
    <row r="13956" spans="3:3">
      <c r="C13956" s="3"/>
    </row>
    <row r="13957" spans="3:3">
      <c r="C13957" s="3"/>
    </row>
    <row r="13958" spans="3:3">
      <c r="C13958" s="3"/>
    </row>
    <row r="13959" spans="3:3">
      <c r="C13959" s="3"/>
    </row>
    <row r="13960" spans="3:3">
      <c r="C13960" s="3"/>
    </row>
    <row r="13961" spans="3:3">
      <c r="C13961" s="3"/>
    </row>
    <row r="13962" spans="3:3">
      <c r="C13962" s="3"/>
    </row>
    <row r="13963" spans="3:3">
      <c r="C13963" s="3"/>
    </row>
    <row r="13964" spans="3:3">
      <c r="C13964" s="3"/>
    </row>
    <row r="13965" spans="3:3">
      <c r="C13965" s="3"/>
    </row>
    <row r="13966" spans="3:3">
      <c r="C13966" s="3"/>
    </row>
    <row r="13967" spans="3:3">
      <c r="C13967" s="3"/>
    </row>
    <row r="13968" spans="3:3">
      <c r="C13968" s="3"/>
    </row>
    <row r="13969" spans="3:3">
      <c r="C13969" s="3"/>
    </row>
    <row r="13970" spans="3:3">
      <c r="C13970" s="3"/>
    </row>
    <row r="13971" spans="3:3">
      <c r="C13971" s="3"/>
    </row>
    <row r="13972" spans="3:3">
      <c r="C13972" s="3"/>
    </row>
    <row r="13973" spans="3:3">
      <c r="C13973" s="3"/>
    </row>
    <row r="13974" spans="3:3">
      <c r="C13974" s="3"/>
    </row>
    <row r="13975" spans="3:3">
      <c r="C13975" s="3"/>
    </row>
    <row r="13976" spans="3:3">
      <c r="C13976" s="3"/>
    </row>
    <row r="13977" spans="3:3">
      <c r="C13977" s="3"/>
    </row>
    <row r="13978" spans="3:3">
      <c r="C13978" s="3"/>
    </row>
    <row r="13979" spans="3:3">
      <c r="C13979" s="3"/>
    </row>
    <row r="13980" spans="3:3">
      <c r="C13980" s="3"/>
    </row>
    <row r="13981" spans="3:3">
      <c r="C13981" s="3"/>
    </row>
    <row r="13982" spans="3:3">
      <c r="C13982" s="3"/>
    </row>
    <row r="13983" spans="3:3">
      <c r="C13983" s="3"/>
    </row>
    <row r="13984" spans="3:3">
      <c r="C13984" s="3"/>
    </row>
    <row r="13985" spans="3:3">
      <c r="C13985" s="3"/>
    </row>
    <row r="13986" spans="3:3">
      <c r="C13986" s="3"/>
    </row>
    <row r="13987" spans="3:3">
      <c r="C13987" s="3"/>
    </row>
    <row r="13988" spans="3:3">
      <c r="C13988" s="3"/>
    </row>
    <row r="13989" spans="3:3">
      <c r="C13989" s="3"/>
    </row>
    <row r="13990" spans="3:3">
      <c r="C13990" s="3"/>
    </row>
    <row r="13991" spans="3:3">
      <c r="C13991" s="3"/>
    </row>
    <row r="13992" spans="3:3">
      <c r="C13992" s="3"/>
    </row>
    <row r="13993" spans="3:3">
      <c r="C13993" s="3"/>
    </row>
    <row r="13994" spans="3:3">
      <c r="C13994" s="3"/>
    </row>
    <row r="13995" spans="3:3">
      <c r="C13995" s="3"/>
    </row>
    <row r="13996" spans="3:3">
      <c r="C13996" s="3"/>
    </row>
    <row r="13997" spans="3:3">
      <c r="C13997" s="3"/>
    </row>
    <row r="13998" spans="3:3">
      <c r="C13998" s="3"/>
    </row>
    <row r="13999" spans="3:3">
      <c r="C13999" s="3"/>
    </row>
    <row r="14000" spans="3:3">
      <c r="C14000" s="3"/>
    </row>
    <row r="14001" spans="3:3">
      <c r="C14001" s="3"/>
    </row>
    <row r="14002" spans="3:3">
      <c r="C14002" s="3"/>
    </row>
    <row r="14003" spans="3:3">
      <c r="C14003" s="3"/>
    </row>
    <row r="14004" spans="3:3">
      <c r="C14004" s="3"/>
    </row>
    <row r="14005" spans="3:3">
      <c r="C14005" s="3"/>
    </row>
    <row r="14006" spans="3:3">
      <c r="C14006" s="3"/>
    </row>
    <row r="14007" spans="3:3">
      <c r="C14007" s="3"/>
    </row>
    <row r="14008" spans="3:3">
      <c r="C14008" s="3"/>
    </row>
    <row r="14009" spans="3:3">
      <c r="C14009" s="3"/>
    </row>
    <row r="14010" spans="3:3">
      <c r="C14010" s="3"/>
    </row>
    <row r="14011" spans="3:3">
      <c r="C14011" s="3"/>
    </row>
    <row r="14012" spans="3:3">
      <c r="C14012" s="3"/>
    </row>
    <row r="14013" spans="3:3">
      <c r="C14013" s="3"/>
    </row>
    <row r="14014" spans="3:3">
      <c r="C14014" s="3"/>
    </row>
    <row r="14015" spans="3:3">
      <c r="C14015" s="3"/>
    </row>
    <row r="14016" spans="3:3">
      <c r="C14016" s="3"/>
    </row>
    <row r="14017" spans="3:3">
      <c r="C14017" s="3"/>
    </row>
    <row r="14018" spans="3:3">
      <c r="C14018" s="3"/>
    </row>
    <row r="14019" spans="3:3">
      <c r="C14019" s="3"/>
    </row>
    <row r="14020" spans="3:3">
      <c r="C14020" s="3"/>
    </row>
    <row r="14021" spans="3:3">
      <c r="C14021" s="3"/>
    </row>
    <row r="14022" spans="3:3">
      <c r="C14022" s="3"/>
    </row>
    <row r="14023" spans="3:3">
      <c r="C14023" s="3"/>
    </row>
    <row r="14024" spans="3:3">
      <c r="C14024" s="3"/>
    </row>
    <row r="14025" spans="3:3">
      <c r="C14025" s="3"/>
    </row>
    <row r="14026" spans="3:3">
      <c r="C14026" s="3"/>
    </row>
    <row r="14027" spans="3:3">
      <c r="C14027" s="3"/>
    </row>
    <row r="14028" spans="3:3">
      <c r="C14028" s="3"/>
    </row>
    <row r="14029" spans="3:3">
      <c r="C14029" s="3"/>
    </row>
    <row r="14030" spans="3:3">
      <c r="C14030" s="3"/>
    </row>
    <row r="14031" spans="3:3">
      <c r="C14031" s="3"/>
    </row>
    <row r="14032" spans="3:3">
      <c r="C14032" s="3"/>
    </row>
    <row r="14033" spans="3:3">
      <c r="C14033" s="3"/>
    </row>
    <row r="14034" spans="3:3">
      <c r="C14034" s="3"/>
    </row>
    <row r="14035" spans="3:3">
      <c r="C14035" s="3"/>
    </row>
    <row r="14036" spans="3:3">
      <c r="C14036" s="3"/>
    </row>
    <row r="14037" spans="3:3">
      <c r="C14037" s="3"/>
    </row>
    <row r="14038" spans="3:3">
      <c r="C14038" s="3"/>
    </row>
    <row r="14039" spans="3:3">
      <c r="C14039" s="3"/>
    </row>
    <row r="14040" spans="3:3">
      <c r="C14040" s="3"/>
    </row>
    <row r="14041" spans="3:3">
      <c r="C14041" s="3"/>
    </row>
    <row r="14042" spans="3:3">
      <c r="C14042" s="3"/>
    </row>
    <row r="14043" spans="3:3">
      <c r="C14043" s="3"/>
    </row>
    <row r="14044" spans="3:3">
      <c r="C14044" s="3"/>
    </row>
    <row r="14045" spans="3:3">
      <c r="C14045" s="3"/>
    </row>
    <row r="14046" spans="3:3">
      <c r="C14046" s="3"/>
    </row>
    <row r="14047" spans="3:3">
      <c r="C14047" s="3"/>
    </row>
    <row r="14048" spans="3:3">
      <c r="C14048" s="3"/>
    </row>
    <row r="14049" spans="3:3">
      <c r="C14049" s="3"/>
    </row>
    <row r="14050" spans="3:3">
      <c r="C14050" s="3"/>
    </row>
    <row r="14051" spans="3:3">
      <c r="C14051" s="3"/>
    </row>
    <row r="14052" spans="3:3">
      <c r="C14052" s="3"/>
    </row>
    <row r="14053" spans="3:3">
      <c r="C14053" s="3"/>
    </row>
    <row r="14054" spans="3:3">
      <c r="C14054" s="3"/>
    </row>
    <row r="14055" spans="3:3">
      <c r="C14055" s="3"/>
    </row>
    <row r="14056" spans="3:3">
      <c r="C14056" s="3"/>
    </row>
    <row r="14057" spans="3:3">
      <c r="C14057" s="3"/>
    </row>
    <row r="14058" spans="3:3">
      <c r="C14058" s="3"/>
    </row>
    <row r="14059" spans="3:3">
      <c r="C14059" s="3"/>
    </row>
    <row r="14060" spans="3:3">
      <c r="C14060" s="3"/>
    </row>
    <row r="14061" spans="3:3">
      <c r="C14061" s="3"/>
    </row>
    <row r="14062" spans="3:3">
      <c r="C14062" s="3"/>
    </row>
    <row r="14063" spans="3:3">
      <c r="C14063" s="3"/>
    </row>
    <row r="14064" spans="3:3">
      <c r="C14064" s="3"/>
    </row>
    <row r="14065" spans="3:3">
      <c r="C14065" s="3"/>
    </row>
    <row r="14066" spans="3:3">
      <c r="C14066" s="3"/>
    </row>
    <row r="14067" spans="3:3">
      <c r="C14067" s="3"/>
    </row>
    <row r="14068" spans="3:3">
      <c r="C14068" s="3"/>
    </row>
    <row r="14069" spans="3:3">
      <c r="C14069" s="3"/>
    </row>
    <row r="14070" spans="3:3">
      <c r="C14070" s="3"/>
    </row>
    <row r="14071" spans="3:3">
      <c r="C14071" s="3"/>
    </row>
    <row r="14072" spans="3:3">
      <c r="C14072" s="3"/>
    </row>
    <row r="14073" spans="3:3">
      <c r="C14073" s="3"/>
    </row>
    <row r="14074" spans="3:3">
      <c r="C14074" s="3"/>
    </row>
    <row r="14075" spans="3:3">
      <c r="C14075" s="3"/>
    </row>
    <row r="14076" spans="3:3">
      <c r="C14076" s="3"/>
    </row>
    <row r="14077" spans="3:3">
      <c r="C14077" s="3"/>
    </row>
    <row r="14078" spans="3:3">
      <c r="C14078" s="3"/>
    </row>
    <row r="14079" spans="3:3">
      <c r="C14079" s="3"/>
    </row>
    <row r="14080" spans="3:3">
      <c r="C14080" s="3"/>
    </row>
    <row r="14081" spans="3:3">
      <c r="C14081" s="3"/>
    </row>
    <row r="14082" spans="3:3">
      <c r="C14082" s="3"/>
    </row>
    <row r="14083" spans="3:3">
      <c r="C14083" s="3"/>
    </row>
    <row r="14084" spans="3:3">
      <c r="C14084" s="3"/>
    </row>
    <row r="14085" spans="3:3">
      <c r="C14085" s="3"/>
    </row>
    <row r="14086" spans="3:3">
      <c r="C14086" s="3"/>
    </row>
    <row r="14087" spans="3:3">
      <c r="C14087" s="3"/>
    </row>
    <row r="14088" spans="3:3">
      <c r="C14088" s="3"/>
    </row>
    <row r="14089" spans="3:3">
      <c r="C14089" s="3"/>
    </row>
    <row r="14090" spans="3:3">
      <c r="C14090" s="3"/>
    </row>
    <row r="14091" spans="3:3">
      <c r="C14091" s="3"/>
    </row>
    <row r="14092" spans="3:3">
      <c r="C14092" s="3"/>
    </row>
    <row r="14093" spans="3:3">
      <c r="C14093" s="3"/>
    </row>
    <row r="14094" spans="3:3">
      <c r="C14094" s="3"/>
    </row>
    <row r="14095" spans="3:3">
      <c r="C14095" s="3"/>
    </row>
    <row r="14096" spans="3:3">
      <c r="C14096" s="3"/>
    </row>
    <row r="14097" spans="3:3">
      <c r="C14097" s="3"/>
    </row>
    <row r="14098" spans="3:3">
      <c r="C14098" s="3"/>
    </row>
    <row r="14099" spans="3:3">
      <c r="C14099" s="3"/>
    </row>
    <row r="14100" spans="3:3">
      <c r="C14100" s="3"/>
    </row>
    <row r="14101" spans="3:3">
      <c r="C14101" s="3"/>
    </row>
    <row r="14102" spans="3:3">
      <c r="C14102" s="3"/>
    </row>
    <row r="14103" spans="3:3">
      <c r="C14103" s="3"/>
    </row>
    <row r="14104" spans="3:3">
      <c r="C14104" s="3"/>
    </row>
    <row r="14105" spans="3:3">
      <c r="C14105" s="3"/>
    </row>
    <row r="14106" spans="3:3">
      <c r="C14106" s="3"/>
    </row>
    <row r="14107" spans="3:3">
      <c r="C14107" s="3"/>
    </row>
    <row r="14108" spans="3:3">
      <c r="C14108" s="3"/>
    </row>
    <row r="14109" spans="3:3">
      <c r="C14109" s="3"/>
    </row>
    <row r="14110" spans="3:3">
      <c r="C14110" s="3"/>
    </row>
    <row r="14111" spans="3:3">
      <c r="C14111" s="3"/>
    </row>
    <row r="14112" spans="3:3">
      <c r="C14112" s="3"/>
    </row>
    <row r="14113" spans="3:3">
      <c r="C14113" s="3"/>
    </row>
    <row r="14114" spans="3:3">
      <c r="C14114" s="3"/>
    </row>
    <row r="14115" spans="3:3">
      <c r="C14115" s="3"/>
    </row>
    <row r="14116" spans="3:3">
      <c r="C14116" s="3"/>
    </row>
    <row r="14117" spans="3:3">
      <c r="C14117" s="3"/>
    </row>
    <row r="14118" spans="3:3">
      <c r="C14118" s="3"/>
    </row>
    <row r="14119" spans="3:3">
      <c r="C14119" s="3"/>
    </row>
    <row r="14120" spans="3:3">
      <c r="C14120" s="3"/>
    </row>
    <row r="14121" spans="3:3">
      <c r="C14121" s="3"/>
    </row>
    <row r="14122" spans="3:3">
      <c r="C14122" s="3"/>
    </row>
    <row r="14123" spans="3:3">
      <c r="C14123" s="3"/>
    </row>
    <row r="14124" spans="3:3">
      <c r="C14124" s="3"/>
    </row>
    <row r="14125" spans="3:3">
      <c r="C14125" s="3"/>
    </row>
    <row r="14126" spans="3:3">
      <c r="C14126" s="3"/>
    </row>
    <row r="14127" spans="3:3">
      <c r="C14127" s="3"/>
    </row>
    <row r="14128" spans="3:3">
      <c r="C14128" s="3"/>
    </row>
    <row r="14129" spans="3:3">
      <c r="C14129" s="3"/>
    </row>
    <row r="14130" spans="3:3">
      <c r="C14130" s="3"/>
    </row>
    <row r="14131" spans="3:3">
      <c r="C14131" s="3"/>
    </row>
    <row r="14132" spans="3:3">
      <c r="C14132" s="3"/>
    </row>
    <row r="14133" spans="3:3">
      <c r="C14133" s="3"/>
    </row>
    <row r="14134" spans="3:3">
      <c r="C14134" s="3"/>
    </row>
    <row r="14135" spans="3:3">
      <c r="C14135" s="3"/>
    </row>
    <row r="14136" spans="3:3">
      <c r="C14136" s="3"/>
    </row>
    <row r="14137" spans="3:3">
      <c r="C14137" s="3"/>
    </row>
    <row r="14138" spans="3:3">
      <c r="C14138" s="3"/>
    </row>
    <row r="14139" spans="3:3">
      <c r="C14139" s="3"/>
    </row>
    <row r="14140" spans="3:3">
      <c r="C14140" s="3"/>
    </row>
    <row r="14141" spans="3:3">
      <c r="C14141" s="3"/>
    </row>
    <row r="14142" spans="3:3">
      <c r="C14142" s="3"/>
    </row>
    <row r="14143" spans="3:3">
      <c r="C14143" s="3"/>
    </row>
    <row r="14144" spans="3:3">
      <c r="C14144" s="3"/>
    </row>
    <row r="14145" spans="3:3">
      <c r="C14145" s="3"/>
    </row>
    <row r="14146" spans="3:3">
      <c r="C14146" s="3"/>
    </row>
    <row r="14147" spans="3:3">
      <c r="C14147" s="3"/>
    </row>
    <row r="14148" spans="3:3">
      <c r="C14148" s="3"/>
    </row>
    <row r="14149" spans="3:3">
      <c r="C14149" s="3"/>
    </row>
    <row r="14150" spans="3:3">
      <c r="C14150" s="3"/>
    </row>
    <row r="14151" spans="3:3">
      <c r="C14151" s="3"/>
    </row>
    <row r="14152" spans="3:3">
      <c r="C14152" s="3"/>
    </row>
    <row r="14153" spans="3:3">
      <c r="C14153" s="3"/>
    </row>
    <row r="14154" spans="3:3">
      <c r="C14154" s="3"/>
    </row>
    <row r="14155" spans="3:3">
      <c r="C14155" s="3"/>
    </row>
    <row r="14156" spans="3:3">
      <c r="C14156" s="3"/>
    </row>
    <row r="14157" spans="3:3">
      <c r="C14157" s="3"/>
    </row>
    <row r="14158" spans="3:3">
      <c r="C14158" s="3"/>
    </row>
    <row r="14159" spans="3:3">
      <c r="C14159" s="3"/>
    </row>
    <row r="14160" spans="3:3">
      <c r="C14160" s="3"/>
    </row>
    <row r="14161" spans="3:3">
      <c r="C14161" s="3"/>
    </row>
    <row r="14162" spans="3:3">
      <c r="C14162" s="3"/>
    </row>
    <row r="14163" spans="3:3">
      <c r="C14163" s="3"/>
    </row>
    <row r="14164" spans="3:3">
      <c r="C14164" s="3"/>
    </row>
    <row r="14165" spans="3:3">
      <c r="C14165" s="3"/>
    </row>
    <row r="14166" spans="3:3">
      <c r="C14166" s="3"/>
    </row>
    <row r="14167" spans="3:3">
      <c r="C14167" s="3"/>
    </row>
    <row r="14168" spans="3:3">
      <c r="C14168" s="3"/>
    </row>
    <row r="14169" spans="3:3">
      <c r="C14169" s="3"/>
    </row>
    <row r="14170" spans="3:3">
      <c r="C14170" s="3"/>
    </row>
    <row r="14171" spans="3:3">
      <c r="C14171" s="3"/>
    </row>
    <row r="14172" spans="3:3">
      <c r="C14172" s="3"/>
    </row>
    <row r="14173" spans="3:3">
      <c r="C14173" s="3"/>
    </row>
    <row r="14174" spans="3:3">
      <c r="C14174" s="3"/>
    </row>
    <row r="14175" spans="3:3">
      <c r="C14175" s="3"/>
    </row>
    <row r="14176" spans="3:3">
      <c r="C14176" s="3"/>
    </row>
    <row r="14177" spans="3:3">
      <c r="C14177" s="3"/>
    </row>
    <row r="14178" spans="3:3">
      <c r="C14178" s="3"/>
    </row>
    <row r="14179" spans="3:3">
      <c r="C14179" s="3"/>
    </row>
    <row r="14180" spans="3:3">
      <c r="C14180" s="3"/>
    </row>
    <row r="14181" spans="3:3">
      <c r="C14181" s="3"/>
    </row>
    <row r="14182" spans="3:3">
      <c r="C14182" s="3"/>
    </row>
    <row r="14183" spans="3:3">
      <c r="C14183" s="3"/>
    </row>
    <row r="14184" spans="3:3">
      <c r="C14184" s="3"/>
    </row>
    <row r="14185" spans="3:3">
      <c r="C14185" s="3"/>
    </row>
    <row r="14186" spans="3:3">
      <c r="C14186" s="3"/>
    </row>
    <row r="14187" spans="3:3">
      <c r="C14187" s="3"/>
    </row>
    <row r="14188" spans="3:3">
      <c r="C14188" s="3"/>
    </row>
    <row r="14189" spans="3:3">
      <c r="C14189" s="3"/>
    </row>
    <row r="14190" spans="3:3">
      <c r="C14190" s="3"/>
    </row>
    <row r="14191" spans="3:3">
      <c r="C14191" s="3"/>
    </row>
    <row r="14192" spans="3:3">
      <c r="C14192" s="3"/>
    </row>
    <row r="14193" spans="3:3">
      <c r="C14193" s="3"/>
    </row>
    <row r="14194" spans="3:3">
      <c r="C14194" s="3"/>
    </row>
    <row r="14195" spans="3:3">
      <c r="C14195" s="3"/>
    </row>
    <row r="14196" spans="3:3">
      <c r="C14196" s="3"/>
    </row>
    <row r="14197" spans="3:3">
      <c r="C14197" s="3"/>
    </row>
    <row r="14198" spans="3:3">
      <c r="C14198" s="3"/>
    </row>
    <row r="14199" spans="3:3">
      <c r="C14199" s="3"/>
    </row>
    <row r="14200" spans="3:3">
      <c r="C14200" s="3"/>
    </row>
    <row r="14201" spans="3:3">
      <c r="C14201" s="3"/>
    </row>
    <row r="14202" spans="3:3">
      <c r="C14202" s="3"/>
    </row>
    <row r="14203" spans="3:3">
      <c r="C14203" s="3"/>
    </row>
    <row r="14204" spans="3:3">
      <c r="C14204" s="3"/>
    </row>
    <row r="14205" spans="3:3">
      <c r="C14205" s="3"/>
    </row>
    <row r="14206" spans="3:3">
      <c r="C14206" s="3"/>
    </row>
    <row r="14207" spans="3:3">
      <c r="C14207" s="3"/>
    </row>
    <row r="14208" spans="3:3">
      <c r="C14208" s="3"/>
    </row>
    <row r="14209" spans="3:3">
      <c r="C14209" s="3"/>
    </row>
    <row r="14210" spans="3:3">
      <c r="C14210" s="3"/>
    </row>
    <row r="14211" spans="3:3">
      <c r="C14211" s="3"/>
    </row>
    <row r="14212" spans="3:3">
      <c r="C14212" s="3"/>
    </row>
    <row r="14213" spans="3:3">
      <c r="C14213" s="3"/>
    </row>
    <row r="14214" spans="3:3">
      <c r="C14214" s="3"/>
    </row>
    <row r="14215" spans="3:3">
      <c r="C14215" s="3"/>
    </row>
    <row r="14216" spans="3:3">
      <c r="C14216" s="3"/>
    </row>
    <row r="14217" spans="3:3">
      <c r="C14217" s="3"/>
    </row>
    <row r="14218" spans="3:3">
      <c r="C14218" s="3"/>
    </row>
    <row r="14219" spans="3:3">
      <c r="C14219" s="3"/>
    </row>
    <row r="14220" spans="3:3">
      <c r="C14220" s="3"/>
    </row>
    <row r="14221" spans="3:3">
      <c r="C14221" s="3"/>
    </row>
    <row r="14222" spans="3:3">
      <c r="C14222" s="3"/>
    </row>
    <row r="14223" spans="3:3">
      <c r="C14223" s="3"/>
    </row>
    <row r="14224" spans="3:3">
      <c r="C14224" s="3"/>
    </row>
    <row r="14225" spans="3:3">
      <c r="C14225" s="3"/>
    </row>
    <row r="14226" spans="3:3">
      <c r="C14226" s="3"/>
    </row>
    <row r="14227" spans="3:3">
      <c r="C14227" s="3"/>
    </row>
    <row r="14228" spans="3:3">
      <c r="C14228" s="3"/>
    </row>
    <row r="14229" spans="3:3">
      <c r="C14229" s="3"/>
    </row>
    <row r="14230" spans="3:3">
      <c r="C14230" s="3"/>
    </row>
    <row r="14231" spans="3:3">
      <c r="C14231" s="3"/>
    </row>
    <row r="14232" spans="3:3">
      <c r="C14232" s="3"/>
    </row>
    <row r="14233" spans="3:3">
      <c r="C14233" s="3"/>
    </row>
    <row r="14234" spans="3:3">
      <c r="C14234" s="3"/>
    </row>
    <row r="14235" spans="3:3">
      <c r="C14235" s="3"/>
    </row>
    <row r="14236" spans="3:3">
      <c r="C14236" s="3"/>
    </row>
    <row r="14237" spans="3:3">
      <c r="C14237" s="3"/>
    </row>
    <row r="14238" spans="3:3">
      <c r="C14238" s="3"/>
    </row>
    <row r="14239" spans="3:3">
      <c r="C14239" s="3"/>
    </row>
    <row r="14240" spans="3:3">
      <c r="C14240" s="3"/>
    </row>
    <row r="14241" spans="3:3">
      <c r="C14241" s="3"/>
    </row>
    <row r="14242" spans="3:3">
      <c r="C14242" s="3"/>
    </row>
    <row r="14243" spans="3:3">
      <c r="C14243" s="3"/>
    </row>
    <row r="14244" spans="3:3">
      <c r="C14244" s="3"/>
    </row>
    <row r="14245" spans="3:3">
      <c r="C14245" s="3"/>
    </row>
    <row r="14246" spans="3:3">
      <c r="C14246" s="3"/>
    </row>
    <row r="14247" spans="3:3">
      <c r="C14247" s="3"/>
    </row>
    <row r="14248" spans="3:3">
      <c r="C14248" s="3"/>
    </row>
    <row r="14249" spans="3:3">
      <c r="C14249" s="3"/>
    </row>
    <row r="14250" spans="3:3">
      <c r="C14250" s="3"/>
    </row>
    <row r="14251" spans="3:3">
      <c r="C14251" s="3"/>
    </row>
    <row r="14252" spans="3:3">
      <c r="C14252" s="3"/>
    </row>
    <row r="14253" spans="3:3">
      <c r="C14253" s="3"/>
    </row>
    <row r="14254" spans="3:3">
      <c r="C14254" s="3"/>
    </row>
    <row r="14255" spans="3:3">
      <c r="C14255" s="3"/>
    </row>
    <row r="14256" spans="3:3">
      <c r="C14256" s="3"/>
    </row>
    <row r="14257" spans="3:3">
      <c r="C14257" s="3"/>
    </row>
    <row r="14258" spans="3:3">
      <c r="C14258" s="3"/>
    </row>
    <row r="14259" spans="3:3">
      <c r="C14259" s="3"/>
    </row>
    <row r="14260" spans="3:3">
      <c r="C14260" s="3"/>
    </row>
    <row r="14261" spans="3:3">
      <c r="C14261" s="3"/>
    </row>
    <row r="14262" spans="3:3">
      <c r="C14262" s="3"/>
    </row>
    <row r="14263" spans="3:3">
      <c r="C14263" s="3"/>
    </row>
    <row r="14264" spans="3:3">
      <c r="C14264" s="3"/>
    </row>
    <row r="14265" spans="3:3">
      <c r="C14265" s="3"/>
    </row>
    <row r="14266" spans="3:3">
      <c r="C14266" s="3"/>
    </row>
    <row r="14267" spans="3:3">
      <c r="C14267" s="3"/>
    </row>
    <row r="14268" spans="3:3">
      <c r="C14268" s="3"/>
    </row>
    <row r="14269" spans="3:3">
      <c r="C14269" s="3"/>
    </row>
    <row r="14270" spans="3:3">
      <c r="C14270" s="3"/>
    </row>
    <row r="14271" spans="3:3">
      <c r="C14271" s="3"/>
    </row>
    <row r="14272" spans="3:3">
      <c r="C14272" s="3"/>
    </row>
    <row r="14273" spans="3:3">
      <c r="C14273" s="3"/>
    </row>
    <row r="14274" spans="3:3">
      <c r="C14274" s="3"/>
    </row>
    <row r="14275" spans="3:3">
      <c r="C14275" s="3"/>
    </row>
    <row r="14276" spans="3:3">
      <c r="C14276" s="3"/>
    </row>
    <row r="14277" spans="3:3">
      <c r="C14277" s="3"/>
    </row>
    <row r="14278" spans="3:3">
      <c r="C14278" s="3"/>
    </row>
    <row r="14279" spans="3:3">
      <c r="C14279" s="3"/>
    </row>
    <row r="14280" spans="3:3">
      <c r="C14280" s="3"/>
    </row>
    <row r="14281" spans="3:3">
      <c r="C14281" s="3"/>
    </row>
    <row r="14282" spans="3:3">
      <c r="C14282" s="3"/>
    </row>
    <row r="14283" spans="3:3">
      <c r="C14283" s="3"/>
    </row>
    <row r="14284" spans="3:3">
      <c r="C14284" s="3"/>
    </row>
    <row r="14285" spans="3:3">
      <c r="C14285" s="3"/>
    </row>
    <row r="14286" spans="3:3">
      <c r="C14286" s="3"/>
    </row>
    <row r="14287" spans="3:3">
      <c r="C14287" s="3"/>
    </row>
    <row r="14288" spans="3:3">
      <c r="C14288" s="3"/>
    </row>
    <row r="14289" spans="3:3">
      <c r="C14289" s="3"/>
    </row>
    <row r="14290" spans="3:3">
      <c r="C14290" s="3"/>
    </row>
    <row r="14291" spans="3:3">
      <c r="C14291" s="3"/>
    </row>
    <row r="14292" spans="3:3">
      <c r="C14292" s="3"/>
    </row>
    <row r="14293" spans="3:3">
      <c r="C14293" s="3"/>
    </row>
    <row r="14294" spans="3:3">
      <c r="C14294" s="3"/>
    </row>
    <row r="14295" spans="3:3">
      <c r="C14295" s="3"/>
    </row>
    <row r="14296" spans="3:3">
      <c r="C14296" s="3"/>
    </row>
    <row r="14297" spans="3:3">
      <c r="C14297" s="3"/>
    </row>
    <row r="14298" spans="3:3">
      <c r="C14298" s="3"/>
    </row>
    <row r="14299" spans="3:3">
      <c r="C14299" s="3"/>
    </row>
    <row r="14300" spans="3:3">
      <c r="C14300" s="3"/>
    </row>
    <row r="14301" spans="3:3">
      <c r="C14301" s="3"/>
    </row>
    <row r="14302" spans="3:3">
      <c r="C14302" s="3"/>
    </row>
    <row r="14303" spans="3:3">
      <c r="C14303" s="3"/>
    </row>
    <row r="14304" spans="3:3">
      <c r="C14304" s="3"/>
    </row>
    <row r="14305" spans="3:3">
      <c r="C14305" s="3"/>
    </row>
    <row r="14306" spans="3:3">
      <c r="C14306" s="3"/>
    </row>
    <row r="14307" spans="3:3">
      <c r="C14307" s="3"/>
    </row>
    <row r="14308" spans="3:3">
      <c r="C14308" s="3"/>
    </row>
    <row r="14309" spans="3:3">
      <c r="C14309" s="3"/>
    </row>
    <row r="14310" spans="3:3">
      <c r="C14310" s="3"/>
    </row>
    <row r="14311" spans="3:3">
      <c r="C14311" s="3"/>
    </row>
    <row r="14312" spans="3:3">
      <c r="C14312" s="3"/>
    </row>
    <row r="14313" spans="3:3">
      <c r="C14313" s="3"/>
    </row>
    <row r="14314" spans="3:3">
      <c r="C14314" s="3"/>
    </row>
    <row r="14315" spans="3:3">
      <c r="C14315" s="3"/>
    </row>
    <row r="14316" spans="3:3">
      <c r="C14316" s="3"/>
    </row>
    <row r="14317" spans="3:3">
      <c r="C14317" s="3"/>
    </row>
    <row r="14318" spans="3:3">
      <c r="C14318" s="3"/>
    </row>
    <row r="14319" spans="3:3">
      <c r="C14319" s="3"/>
    </row>
    <row r="14320" spans="3:3">
      <c r="C14320" s="3"/>
    </row>
    <row r="14321" spans="3:3">
      <c r="C14321" s="3"/>
    </row>
    <row r="14322" spans="3:3">
      <c r="C14322" s="3"/>
    </row>
    <row r="14323" spans="3:3">
      <c r="C14323" s="3"/>
    </row>
    <row r="14324" spans="3:3">
      <c r="C14324" s="3"/>
    </row>
    <row r="14325" spans="3:3">
      <c r="C14325" s="3"/>
    </row>
    <row r="14326" spans="3:3">
      <c r="C14326" s="3"/>
    </row>
    <row r="14327" spans="3:3">
      <c r="C14327" s="3"/>
    </row>
    <row r="14328" spans="3:3">
      <c r="C14328" s="3"/>
    </row>
    <row r="14329" spans="3:3">
      <c r="C14329" s="3"/>
    </row>
    <row r="14330" spans="3:3">
      <c r="C14330" s="3"/>
    </row>
    <row r="14331" spans="3:3">
      <c r="C14331" s="3"/>
    </row>
    <row r="14332" spans="3:3">
      <c r="C14332" s="3"/>
    </row>
    <row r="14333" spans="3:3">
      <c r="C14333" s="3"/>
    </row>
    <row r="14334" spans="3:3">
      <c r="C14334" s="3"/>
    </row>
    <row r="14335" spans="3:3">
      <c r="C14335" s="3"/>
    </row>
    <row r="14336" spans="3:3">
      <c r="C14336" s="3"/>
    </row>
    <row r="14337" spans="3:3">
      <c r="C14337" s="3"/>
    </row>
    <row r="14338" spans="3:3">
      <c r="C14338" s="3"/>
    </row>
    <row r="14339" spans="3:3">
      <c r="C14339" s="3"/>
    </row>
    <row r="14340" spans="3:3">
      <c r="C14340" s="3"/>
    </row>
    <row r="14341" spans="3:3">
      <c r="C14341" s="3"/>
    </row>
    <row r="14342" spans="3:3">
      <c r="C14342" s="3"/>
    </row>
    <row r="14343" spans="3:3">
      <c r="C14343" s="3"/>
    </row>
    <row r="14344" spans="3:3">
      <c r="C14344" s="3"/>
    </row>
    <row r="14345" spans="3:3">
      <c r="C14345" s="3"/>
    </row>
    <row r="14346" spans="3:3">
      <c r="C14346" s="3"/>
    </row>
    <row r="14347" spans="3:3">
      <c r="C14347" s="3"/>
    </row>
    <row r="14348" spans="3:3">
      <c r="C14348" s="3"/>
    </row>
    <row r="14349" spans="3:3">
      <c r="C14349" s="3"/>
    </row>
    <row r="14350" spans="3:3">
      <c r="C14350" s="3"/>
    </row>
    <row r="14351" spans="3:3">
      <c r="C14351" s="3"/>
    </row>
    <row r="14352" spans="3:3">
      <c r="C14352" s="3"/>
    </row>
    <row r="14353" spans="3:3">
      <c r="C14353" s="3"/>
    </row>
    <row r="14354" spans="3:3">
      <c r="C14354" s="3"/>
    </row>
    <row r="14355" spans="3:3">
      <c r="C14355" s="3"/>
    </row>
    <row r="14356" spans="3:3">
      <c r="C14356" s="3"/>
    </row>
    <row r="14357" spans="3:3">
      <c r="C14357" s="3"/>
    </row>
    <row r="14358" spans="3:3">
      <c r="C14358" s="3"/>
    </row>
    <row r="14359" spans="3:3">
      <c r="C14359" s="3"/>
    </row>
    <row r="14360" spans="3:3">
      <c r="C14360" s="3"/>
    </row>
    <row r="14361" spans="3:3">
      <c r="C14361" s="3"/>
    </row>
    <row r="14362" spans="3:3">
      <c r="C14362" s="3"/>
    </row>
    <row r="14363" spans="3:3">
      <c r="C14363" s="3"/>
    </row>
    <row r="14364" spans="3:3">
      <c r="C14364" s="3"/>
    </row>
    <row r="14365" spans="3:3">
      <c r="C14365" s="3"/>
    </row>
    <row r="14366" spans="3:3">
      <c r="C14366" s="3"/>
    </row>
    <row r="14367" spans="3:3">
      <c r="C14367" s="3"/>
    </row>
    <row r="14368" spans="3:3">
      <c r="C14368" s="3"/>
    </row>
    <row r="14369" spans="3:3">
      <c r="C14369" s="3"/>
    </row>
    <row r="14370" spans="3:3">
      <c r="C14370" s="3"/>
    </row>
    <row r="14371" spans="3:3">
      <c r="C14371" s="3"/>
    </row>
    <row r="14372" spans="3:3">
      <c r="C14372" s="3"/>
    </row>
    <row r="14373" spans="3:3">
      <c r="C14373" s="3"/>
    </row>
    <row r="14374" spans="3:3">
      <c r="C14374" s="3"/>
    </row>
    <row r="14375" spans="3:3">
      <c r="C14375" s="3"/>
    </row>
    <row r="14376" spans="3:3">
      <c r="C14376" s="3"/>
    </row>
    <row r="14377" spans="3:3">
      <c r="C14377" s="3"/>
    </row>
    <row r="14378" spans="3:3">
      <c r="C14378" s="3"/>
    </row>
    <row r="14379" spans="3:3">
      <c r="C14379" s="3"/>
    </row>
    <row r="14380" spans="3:3">
      <c r="C14380" s="3"/>
    </row>
    <row r="14381" spans="3:3">
      <c r="C14381" s="3"/>
    </row>
    <row r="14382" spans="3:3">
      <c r="C14382" s="3"/>
    </row>
    <row r="14383" spans="3:3">
      <c r="C14383" s="3"/>
    </row>
    <row r="14384" spans="3:3">
      <c r="C14384" s="3"/>
    </row>
    <row r="14385" spans="3:3">
      <c r="C14385" s="3"/>
    </row>
    <row r="14386" spans="3:3">
      <c r="C14386" s="3"/>
    </row>
    <row r="14387" spans="3:3">
      <c r="C14387" s="3"/>
    </row>
    <row r="14388" spans="3:3">
      <c r="C14388" s="3"/>
    </row>
    <row r="14389" spans="3:3">
      <c r="C14389" s="3"/>
    </row>
    <row r="14390" spans="3:3">
      <c r="C14390" s="3"/>
    </row>
    <row r="14391" spans="3:3">
      <c r="C14391" s="3"/>
    </row>
    <row r="14392" spans="3:3">
      <c r="C14392" s="3"/>
    </row>
    <row r="14393" spans="3:3">
      <c r="C14393" s="3"/>
    </row>
    <row r="14394" spans="3:3">
      <c r="C14394" s="3"/>
    </row>
    <row r="14395" spans="3:3">
      <c r="C14395" s="3"/>
    </row>
    <row r="14396" spans="3:3">
      <c r="C14396" s="3"/>
    </row>
    <row r="14397" spans="3:3">
      <c r="C14397" s="3"/>
    </row>
    <row r="14398" spans="3:3">
      <c r="C14398" s="3"/>
    </row>
    <row r="14399" spans="3:3">
      <c r="C14399" s="3"/>
    </row>
    <row r="14400" spans="3:3">
      <c r="C14400" s="3"/>
    </row>
    <row r="14401" spans="3:3">
      <c r="C14401" s="3"/>
    </row>
    <row r="14402" spans="3:3">
      <c r="C14402" s="3"/>
    </row>
    <row r="14403" spans="3:3">
      <c r="C14403" s="3"/>
    </row>
    <row r="14404" spans="3:3">
      <c r="C14404" s="3"/>
    </row>
    <row r="14405" spans="3:3">
      <c r="C14405" s="3"/>
    </row>
    <row r="14406" spans="3:3">
      <c r="C14406" s="3"/>
    </row>
    <row r="14407" spans="3:3">
      <c r="C14407" s="3"/>
    </row>
    <row r="14408" spans="3:3">
      <c r="C14408" s="3"/>
    </row>
    <row r="14409" spans="3:3">
      <c r="C14409" s="3"/>
    </row>
    <row r="14410" spans="3:3">
      <c r="C14410" s="3"/>
    </row>
    <row r="14411" spans="3:3">
      <c r="C14411" s="3"/>
    </row>
    <row r="14412" spans="3:3">
      <c r="C14412" s="3"/>
    </row>
    <row r="14413" spans="3:3">
      <c r="C14413" s="3"/>
    </row>
    <row r="14414" spans="3:3">
      <c r="C14414" s="3"/>
    </row>
    <row r="14415" spans="3:3">
      <c r="C14415" s="3"/>
    </row>
    <row r="14416" spans="3:3">
      <c r="C14416" s="3"/>
    </row>
    <row r="14417" spans="3:3">
      <c r="C14417" s="3"/>
    </row>
    <row r="14418" spans="3:3">
      <c r="C14418" s="3"/>
    </row>
    <row r="14419" spans="3:3">
      <c r="C14419" s="3"/>
    </row>
    <row r="14420" spans="3:3">
      <c r="C14420" s="3"/>
    </row>
    <row r="14421" spans="3:3">
      <c r="C14421" s="3"/>
    </row>
    <row r="14422" spans="3:3">
      <c r="C14422" s="3"/>
    </row>
    <row r="14423" spans="3:3">
      <c r="C14423" s="3"/>
    </row>
    <row r="14424" spans="3:3">
      <c r="C14424" s="3"/>
    </row>
    <row r="14425" spans="3:3">
      <c r="C14425" s="3"/>
    </row>
    <row r="14426" spans="3:3">
      <c r="C14426" s="3"/>
    </row>
    <row r="14427" spans="3:3">
      <c r="C14427" s="3"/>
    </row>
    <row r="14428" spans="3:3">
      <c r="C14428" s="3"/>
    </row>
    <row r="14429" spans="3:3">
      <c r="C14429" s="3"/>
    </row>
    <row r="14430" spans="3:3">
      <c r="C14430" s="3"/>
    </row>
    <row r="14431" spans="3:3">
      <c r="C14431" s="3"/>
    </row>
    <row r="14432" spans="3:3">
      <c r="C14432" s="3"/>
    </row>
    <row r="14433" spans="3:3">
      <c r="C14433" s="3"/>
    </row>
    <row r="14434" spans="3:3">
      <c r="C14434" s="3"/>
    </row>
    <row r="14435" spans="3:3">
      <c r="C14435" s="3"/>
    </row>
    <row r="14436" spans="3:3">
      <c r="C14436" s="3"/>
    </row>
    <row r="14437" spans="3:3">
      <c r="C14437" s="3"/>
    </row>
    <row r="14438" spans="3:3">
      <c r="C14438" s="3"/>
    </row>
    <row r="14439" spans="3:3">
      <c r="C14439" s="3"/>
    </row>
    <row r="14440" spans="3:3">
      <c r="C14440" s="3"/>
    </row>
    <row r="14441" spans="3:3">
      <c r="C14441" s="3"/>
    </row>
    <row r="14442" spans="3:3">
      <c r="C14442" s="3"/>
    </row>
    <row r="14443" spans="3:3">
      <c r="C14443" s="3"/>
    </row>
    <row r="14444" spans="3:3">
      <c r="C14444" s="3"/>
    </row>
    <row r="14445" spans="3:3">
      <c r="C14445" s="3"/>
    </row>
    <row r="14446" spans="3:3">
      <c r="C14446" s="3"/>
    </row>
    <row r="14447" spans="3:3">
      <c r="C14447" s="3"/>
    </row>
    <row r="14448" spans="3:3">
      <c r="C14448" s="3"/>
    </row>
    <row r="14449" spans="3:3">
      <c r="C14449" s="3"/>
    </row>
    <row r="14450" spans="3:3">
      <c r="C14450" s="3"/>
    </row>
    <row r="14451" spans="3:3">
      <c r="C14451" s="3"/>
    </row>
    <row r="14452" spans="3:3">
      <c r="C14452" s="3"/>
    </row>
    <row r="14453" spans="3:3">
      <c r="C14453" s="3"/>
    </row>
    <row r="14454" spans="3:3">
      <c r="C14454" s="3"/>
    </row>
    <row r="14455" spans="3:3">
      <c r="C14455" s="3"/>
    </row>
    <row r="14456" spans="3:3">
      <c r="C14456" s="3"/>
    </row>
    <row r="14457" spans="3:3">
      <c r="C14457" s="3"/>
    </row>
    <row r="14458" spans="3:3">
      <c r="C14458" s="3"/>
    </row>
    <row r="14459" spans="3:3">
      <c r="C14459" s="3"/>
    </row>
    <row r="14460" spans="3:3">
      <c r="C14460" s="3"/>
    </row>
    <row r="14461" spans="3:3">
      <c r="C14461" s="3"/>
    </row>
    <row r="14462" spans="3:3">
      <c r="C14462" s="3"/>
    </row>
    <row r="14463" spans="3:3">
      <c r="C14463" s="3"/>
    </row>
    <row r="14464" spans="3:3">
      <c r="C14464" s="3"/>
    </row>
    <row r="14465" spans="3:3">
      <c r="C14465" s="3"/>
    </row>
    <row r="14466" spans="3:3">
      <c r="C14466" s="3"/>
    </row>
    <row r="14467" spans="3:3">
      <c r="C14467" s="3"/>
    </row>
    <row r="14468" spans="3:3">
      <c r="C14468" s="3"/>
    </row>
    <row r="14469" spans="3:3">
      <c r="C14469" s="3"/>
    </row>
    <row r="14470" spans="3:3">
      <c r="C14470" s="3"/>
    </row>
    <row r="14471" spans="3:3">
      <c r="C14471" s="3"/>
    </row>
    <row r="14472" spans="3:3">
      <c r="C14472" s="3"/>
    </row>
    <row r="14473" spans="3:3">
      <c r="C14473" s="3"/>
    </row>
    <row r="14474" spans="3:3">
      <c r="C14474" s="3"/>
    </row>
    <row r="14475" spans="3:3">
      <c r="C14475" s="3"/>
    </row>
    <row r="14476" spans="3:3">
      <c r="C14476" s="3"/>
    </row>
    <row r="14477" spans="3:3">
      <c r="C14477" s="3"/>
    </row>
    <row r="14478" spans="3:3">
      <c r="C14478" s="3"/>
    </row>
    <row r="14479" spans="3:3">
      <c r="C14479" s="3"/>
    </row>
    <row r="14480" spans="3:3">
      <c r="C14480" s="3"/>
    </row>
    <row r="14481" spans="3:3">
      <c r="C14481" s="3"/>
    </row>
    <row r="14482" spans="3:3">
      <c r="C14482" s="3"/>
    </row>
    <row r="14483" spans="3:3">
      <c r="C14483" s="3"/>
    </row>
    <row r="14484" spans="3:3">
      <c r="C14484" s="3"/>
    </row>
    <row r="14485" spans="3:3">
      <c r="C14485" s="3"/>
    </row>
    <row r="14486" spans="3:3">
      <c r="C14486" s="3"/>
    </row>
    <row r="14487" spans="3:3">
      <c r="C14487" s="3"/>
    </row>
    <row r="14488" spans="3:3">
      <c r="C14488" s="3"/>
    </row>
    <row r="14489" spans="3:3">
      <c r="C14489" s="3"/>
    </row>
    <row r="14490" spans="3:3">
      <c r="C14490" s="3"/>
    </row>
    <row r="14491" spans="3:3">
      <c r="C14491" s="3"/>
    </row>
    <row r="14492" spans="3:3">
      <c r="C14492" s="3"/>
    </row>
    <row r="14493" spans="3:3">
      <c r="C14493" s="3"/>
    </row>
    <row r="14494" spans="3:3">
      <c r="C14494" s="3"/>
    </row>
    <row r="14495" spans="3:3">
      <c r="C14495" s="3"/>
    </row>
    <row r="14496" spans="3:3">
      <c r="C14496" s="3"/>
    </row>
    <row r="14497" spans="3:3">
      <c r="C14497" s="3"/>
    </row>
    <row r="14498" spans="3:3">
      <c r="C14498" s="3"/>
    </row>
    <row r="14499" spans="3:3">
      <c r="C14499" s="3"/>
    </row>
    <row r="14500" spans="3:3">
      <c r="C14500" s="3"/>
    </row>
    <row r="14501" spans="3:3">
      <c r="C14501" s="3"/>
    </row>
    <row r="14502" spans="3:3">
      <c r="C14502" s="3"/>
    </row>
    <row r="14503" spans="3:3">
      <c r="C14503" s="3"/>
    </row>
    <row r="14504" spans="3:3">
      <c r="C14504" s="3"/>
    </row>
    <row r="14505" spans="3:3">
      <c r="C14505" s="3"/>
    </row>
    <row r="14506" spans="3:3">
      <c r="C14506" s="3"/>
    </row>
    <row r="14507" spans="3:3">
      <c r="C14507" s="3"/>
    </row>
    <row r="14508" spans="3:3">
      <c r="C14508" s="3"/>
    </row>
    <row r="14509" spans="3:3">
      <c r="C14509" s="3"/>
    </row>
    <row r="14510" spans="3:3">
      <c r="C14510" s="3"/>
    </row>
    <row r="14511" spans="3:3">
      <c r="C14511" s="3"/>
    </row>
    <row r="14512" spans="3:3">
      <c r="C14512" s="3"/>
    </row>
    <row r="14513" spans="3:3">
      <c r="C14513" s="3"/>
    </row>
    <row r="14514" spans="3:3">
      <c r="C14514" s="3"/>
    </row>
    <row r="14515" spans="3:3">
      <c r="C14515" s="3"/>
    </row>
    <row r="14516" spans="3:3">
      <c r="C14516" s="3"/>
    </row>
    <row r="14517" spans="3:3">
      <c r="C14517" s="3"/>
    </row>
    <row r="14518" spans="3:3">
      <c r="C14518" s="3"/>
    </row>
    <row r="14519" spans="3:3">
      <c r="C14519" s="3"/>
    </row>
    <row r="14520" spans="3:3">
      <c r="C14520" s="3"/>
    </row>
    <row r="14521" spans="3:3">
      <c r="C14521" s="3"/>
    </row>
    <row r="14522" spans="3:3">
      <c r="C14522" s="3"/>
    </row>
    <row r="14523" spans="3:3">
      <c r="C14523" s="3"/>
    </row>
    <row r="14524" spans="3:3">
      <c r="C14524" s="3"/>
    </row>
    <row r="14525" spans="3:3">
      <c r="C14525" s="3"/>
    </row>
    <row r="14526" spans="3:3">
      <c r="C14526" s="3"/>
    </row>
    <row r="14527" spans="3:3">
      <c r="C14527" s="3"/>
    </row>
    <row r="14528" spans="3:3">
      <c r="C14528" s="3"/>
    </row>
    <row r="14529" spans="3:3">
      <c r="C14529" s="3"/>
    </row>
    <row r="14530" spans="3:3">
      <c r="C14530" s="3"/>
    </row>
    <row r="14531" spans="3:3">
      <c r="C14531" s="3"/>
    </row>
    <row r="14532" spans="3:3">
      <c r="C14532" s="3"/>
    </row>
    <row r="14533" spans="3:3">
      <c r="C14533" s="3"/>
    </row>
    <row r="14534" spans="3:3">
      <c r="C14534" s="3"/>
    </row>
    <row r="14535" spans="3:3">
      <c r="C14535" s="3"/>
    </row>
    <row r="14536" spans="3:3">
      <c r="C14536" s="3"/>
    </row>
    <row r="14537" spans="3:3">
      <c r="C14537" s="3"/>
    </row>
    <row r="14538" spans="3:3">
      <c r="C14538" s="3"/>
    </row>
    <row r="14539" spans="3:3">
      <c r="C14539" s="3"/>
    </row>
    <row r="14540" spans="3:3">
      <c r="C14540" s="3"/>
    </row>
    <row r="14541" spans="3:3">
      <c r="C14541" s="3"/>
    </row>
    <row r="14542" spans="3:3">
      <c r="C14542" s="3"/>
    </row>
    <row r="14543" spans="3:3">
      <c r="C14543" s="3"/>
    </row>
    <row r="14544" spans="3:3">
      <c r="C14544" s="3"/>
    </row>
    <row r="14545" spans="3:3">
      <c r="C14545" s="3"/>
    </row>
    <row r="14546" spans="3:3">
      <c r="C14546" s="3"/>
    </row>
    <row r="14547" spans="3:3">
      <c r="C14547" s="3"/>
    </row>
    <row r="14548" spans="3:3">
      <c r="C14548" s="3"/>
    </row>
    <row r="14549" spans="3:3">
      <c r="C14549" s="3"/>
    </row>
    <row r="14550" spans="3:3">
      <c r="C14550" s="3"/>
    </row>
    <row r="14551" spans="3:3">
      <c r="C14551" s="3"/>
    </row>
    <row r="14552" spans="3:3">
      <c r="C14552" s="3"/>
    </row>
    <row r="14553" spans="3:3">
      <c r="C14553" s="3"/>
    </row>
    <row r="14554" spans="3:3">
      <c r="C14554" s="3"/>
    </row>
    <row r="14555" spans="3:3">
      <c r="C14555" s="3"/>
    </row>
    <row r="14556" spans="3:3">
      <c r="C14556" s="3"/>
    </row>
    <row r="14557" spans="3:3">
      <c r="C14557" s="3"/>
    </row>
    <row r="14558" spans="3:3">
      <c r="C14558" s="3"/>
    </row>
    <row r="14559" spans="3:3">
      <c r="C14559" s="3"/>
    </row>
    <row r="14560" spans="3:3">
      <c r="C14560" s="3"/>
    </row>
    <row r="14561" spans="3:3">
      <c r="C14561" s="3"/>
    </row>
    <row r="14562" spans="3:3">
      <c r="C14562" s="3"/>
    </row>
    <row r="14563" spans="3:3">
      <c r="C14563" s="3"/>
    </row>
    <row r="14564" spans="3:3">
      <c r="C14564" s="3"/>
    </row>
    <row r="14565" spans="3:3">
      <c r="C14565" s="3"/>
    </row>
    <row r="14566" spans="3:3">
      <c r="C14566" s="3"/>
    </row>
    <row r="14567" spans="3:3">
      <c r="C14567" s="3"/>
    </row>
    <row r="14568" spans="3:3">
      <c r="C14568" s="3"/>
    </row>
    <row r="14569" spans="3:3">
      <c r="C14569" s="3"/>
    </row>
    <row r="14570" spans="3:3">
      <c r="C14570" s="3"/>
    </row>
    <row r="14571" spans="3:3">
      <c r="C14571" s="3"/>
    </row>
    <row r="14572" spans="3:3">
      <c r="C14572" s="3"/>
    </row>
    <row r="14573" spans="3:3">
      <c r="C14573" s="3"/>
    </row>
    <row r="14574" spans="3:3">
      <c r="C14574" s="3"/>
    </row>
    <row r="14575" spans="3:3">
      <c r="C14575" s="3"/>
    </row>
    <row r="14576" spans="3:3">
      <c r="C14576" s="3"/>
    </row>
    <row r="14577" spans="3:3">
      <c r="C14577" s="3"/>
    </row>
    <row r="14578" spans="3:3">
      <c r="C14578" s="3"/>
    </row>
    <row r="14579" spans="3:3">
      <c r="C14579" s="3"/>
    </row>
    <row r="14580" spans="3:3">
      <c r="C14580" s="3"/>
    </row>
    <row r="14581" spans="3:3">
      <c r="C14581" s="3"/>
    </row>
    <row r="14582" spans="3:3">
      <c r="C14582" s="3"/>
    </row>
    <row r="14583" spans="3:3">
      <c r="C14583" s="3"/>
    </row>
    <row r="14584" spans="3:3">
      <c r="C14584" s="3"/>
    </row>
    <row r="14585" spans="3:3">
      <c r="C14585" s="3"/>
    </row>
    <row r="14586" spans="3:3">
      <c r="C14586" s="3"/>
    </row>
    <row r="14587" spans="3:3">
      <c r="C14587" s="3"/>
    </row>
    <row r="14588" spans="3:3">
      <c r="C14588" s="3"/>
    </row>
    <row r="14589" spans="3:3">
      <c r="C14589" s="3"/>
    </row>
    <row r="14590" spans="3:3">
      <c r="C14590" s="3"/>
    </row>
    <row r="14591" spans="3:3">
      <c r="C14591" s="3"/>
    </row>
    <row r="14592" spans="3:3">
      <c r="C14592" s="3"/>
    </row>
    <row r="14593" spans="3:3">
      <c r="C14593" s="3"/>
    </row>
    <row r="14594" spans="3:3">
      <c r="C14594" s="3"/>
    </row>
    <row r="14595" spans="3:3">
      <c r="C14595" s="3"/>
    </row>
    <row r="14596" spans="3:3">
      <c r="C14596" s="3"/>
    </row>
    <row r="14597" spans="3:3">
      <c r="C14597" s="3"/>
    </row>
    <row r="14598" spans="3:3">
      <c r="C14598" s="3"/>
    </row>
    <row r="14599" spans="3:3">
      <c r="C14599" s="3"/>
    </row>
    <row r="14600" spans="3:3">
      <c r="C14600" s="3"/>
    </row>
    <row r="14601" spans="3:3">
      <c r="C14601" s="3"/>
    </row>
    <row r="14602" spans="3:3">
      <c r="C14602" s="3"/>
    </row>
    <row r="14603" spans="3:3">
      <c r="C14603" s="3"/>
    </row>
    <row r="14604" spans="3:3">
      <c r="C14604" s="3"/>
    </row>
    <row r="14605" spans="3:3">
      <c r="C14605" s="3"/>
    </row>
    <row r="14606" spans="3:3">
      <c r="C14606" s="3"/>
    </row>
    <row r="14607" spans="3:3">
      <c r="C14607" s="3"/>
    </row>
    <row r="14608" spans="3:3">
      <c r="C14608" s="3"/>
    </row>
    <row r="14609" spans="3:3">
      <c r="C14609" s="3"/>
    </row>
    <row r="14610" spans="3:3">
      <c r="C14610" s="3"/>
    </row>
    <row r="14611" spans="3:3">
      <c r="C14611" s="3"/>
    </row>
    <row r="14612" spans="3:3">
      <c r="C14612" s="3"/>
    </row>
    <row r="14613" spans="3:3">
      <c r="C14613" s="3"/>
    </row>
    <row r="14614" spans="3:3">
      <c r="C14614" s="3"/>
    </row>
    <row r="14615" spans="3:3">
      <c r="C14615" s="3"/>
    </row>
    <row r="14616" spans="3:3">
      <c r="C14616" s="3"/>
    </row>
    <row r="14617" spans="3:3">
      <c r="C14617" s="3"/>
    </row>
    <row r="14618" spans="3:3">
      <c r="C14618" s="3"/>
    </row>
    <row r="14619" spans="3:3">
      <c r="C14619" s="3"/>
    </row>
    <row r="14620" spans="3:3">
      <c r="C14620" s="3"/>
    </row>
    <row r="14621" spans="3:3">
      <c r="C14621" s="3"/>
    </row>
    <row r="14622" spans="3:3">
      <c r="C14622" s="3"/>
    </row>
    <row r="14623" spans="3:3">
      <c r="C14623" s="3"/>
    </row>
    <row r="14624" spans="3:3">
      <c r="C14624" s="3"/>
    </row>
    <row r="14625" spans="3:3">
      <c r="C14625" s="3"/>
    </row>
    <row r="14626" spans="3:3">
      <c r="C14626" s="3"/>
    </row>
    <row r="14627" spans="3:3">
      <c r="C14627" s="3"/>
    </row>
    <row r="14628" spans="3:3">
      <c r="C14628" s="3"/>
    </row>
    <row r="14629" spans="3:3">
      <c r="C14629" s="3"/>
    </row>
    <row r="14630" spans="3:3">
      <c r="C14630" s="3"/>
    </row>
    <row r="14631" spans="3:3">
      <c r="C14631" s="3"/>
    </row>
    <row r="14632" spans="3:3">
      <c r="C14632" s="3"/>
    </row>
    <row r="14633" spans="3:3">
      <c r="C14633" s="3"/>
    </row>
    <row r="14634" spans="3:3">
      <c r="C14634" s="3"/>
    </row>
    <row r="14635" spans="3:3">
      <c r="C14635" s="3"/>
    </row>
    <row r="14636" spans="3:3">
      <c r="C14636" s="3"/>
    </row>
    <row r="14637" spans="3:3">
      <c r="C14637" s="3"/>
    </row>
    <row r="14638" spans="3:3">
      <c r="C14638" s="3"/>
    </row>
    <row r="14639" spans="3:3">
      <c r="C14639" s="3"/>
    </row>
    <row r="14640" spans="3:3">
      <c r="C14640" s="3"/>
    </row>
    <row r="14641" spans="3:3">
      <c r="C14641" s="3"/>
    </row>
    <row r="14642" spans="3:3">
      <c r="C14642" s="3"/>
    </row>
    <row r="14643" spans="3:3">
      <c r="C14643" s="3"/>
    </row>
    <row r="14644" spans="3:3">
      <c r="C14644" s="3"/>
    </row>
    <row r="14645" spans="3:3">
      <c r="C14645" s="3"/>
    </row>
    <row r="14646" spans="3:3">
      <c r="C14646" s="3"/>
    </row>
    <row r="14647" spans="3:3">
      <c r="C14647" s="3"/>
    </row>
    <row r="14648" spans="3:3">
      <c r="C14648" s="3"/>
    </row>
    <row r="14649" spans="3:3">
      <c r="C14649" s="3"/>
    </row>
    <row r="14650" spans="3:3">
      <c r="C14650" s="3"/>
    </row>
    <row r="14651" spans="3:3">
      <c r="C14651" s="3"/>
    </row>
    <row r="14652" spans="3:3">
      <c r="C14652" s="3"/>
    </row>
    <row r="14653" spans="3:3">
      <c r="C14653" s="3"/>
    </row>
    <row r="14654" spans="3:3">
      <c r="C14654" s="3"/>
    </row>
    <row r="14655" spans="3:3">
      <c r="C14655" s="3"/>
    </row>
    <row r="14656" spans="3:3">
      <c r="C14656" s="3"/>
    </row>
    <row r="14657" spans="3:3">
      <c r="C14657" s="3"/>
    </row>
    <row r="14658" spans="3:3">
      <c r="C14658" s="3"/>
    </row>
    <row r="14659" spans="3:3">
      <c r="C14659" s="3"/>
    </row>
    <row r="14660" spans="3:3">
      <c r="C14660" s="3"/>
    </row>
    <row r="14661" spans="3:3">
      <c r="C14661" s="3"/>
    </row>
    <row r="14662" spans="3:3">
      <c r="C14662" s="3"/>
    </row>
    <row r="14663" spans="3:3">
      <c r="C14663" s="3"/>
    </row>
    <row r="14664" spans="3:3">
      <c r="C14664" s="3"/>
    </row>
    <row r="14665" spans="3:3">
      <c r="C14665" s="3"/>
    </row>
    <row r="14666" spans="3:3">
      <c r="C14666" s="3"/>
    </row>
    <row r="14667" spans="3:3">
      <c r="C14667" s="3"/>
    </row>
    <row r="14668" spans="3:3">
      <c r="C14668" s="3"/>
    </row>
    <row r="14669" spans="3:3">
      <c r="C14669" s="3"/>
    </row>
    <row r="14670" spans="3:3">
      <c r="C14670" s="3"/>
    </row>
    <row r="14671" spans="3:3">
      <c r="C14671" s="3"/>
    </row>
    <row r="14672" spans="3:3">
      <c r="C14672" s="3"/>
    </row>
    <row r="14673" spans="3:3">
      <c r="C14673" s="3"/>
    </row>
    <row r="14674" spans="3:3">
      <c r="C14674" s="3"/>
    </row>
    <row r="14675" spans="3:3">
      <c r="C14675" s="3"/>
    </row>
    <row r="14676" spans="3:3">
      <c r="C14676" s="3"/>
    </row>
    <row r="14677" spans="3:3">
      <c r="C14677" s="3"/>
    </row>
    <row r="14678" spans="3:3">
      <c r="C14678" s="3"/>
    </row>
    <row r="14679" spans="3:3">
      <c r="C14679" s="3"/>
    </row>
    <row r="14680" spans="3:3">
      <c r="C14680" s="3"/>
    </row>
    <row r="14681" spans="3:3">
      <c r="C14681" s="3"/>
    </row>
    <row r="14682" spans="3:3">
      <c r="C14682" s="3"/>
    </row>
    <row r="14683" spans="3:3">
      <c r="C14683" s="3"/>
    </row>
    <row r="14684" spans="3:3">
      <c r="C14684" s="3"/>
    </row>
    <row r="14685" spans="3:3">
      <c r="C14685" s="3"/>
    </row>
    <row r="14686" spans="3:3">
      <c r="C14686" s="3"/>
    </row>
    <row r="14687" spans="3:3">
      <c r="C14687" s="3"/>
    </row>
    <row r="14688" spans="3:3">
      <c r="C14688" s="3"/>
    </row>
    <row r="14689" spans="3:3">
      <c r="C14689" s="3"/>
    </row>
    <row r="14690" spans="3:3">
      <c r="C14690" s="3"/>
    </row>
    <row r="14691" spans="3:3">
      <c r="C14691" s="3"/>
    </row>
    <row r="14692" spans="3:3">
      <c r="C14692" s="3"/>
    </row>
    <row r="14693" spans="3:3">
      <c r="C14693" s="3"/>
    </row>
    <row r="14694" spans="3:3">
      <c r="C14694" s="3"/>
    </row>
    <row r="14695" spans="3:3">
      <c r="C14695" s="3"/>
    </row>
    <row r="14696" spans="3:3">
      <c r="C14696" s="3"/>
    </row>
    <row r="14697" spans="3:3">
      <c r="C14697" s="3"/>
    </row>
    <row r="14698" spans="3:3">
      <c r="C14698" s="3"/>
    </row>
    <row r="14699" spans="3:3">
      <c r="C14699" s="3"/>
    </row>
    <row r="14700" spans="3:3">
      <c r="C14700" s="3"/>
    </row>
    <row r="14701" spans="3:3">
      <c r="C14701" s="3"/>
    </row>
    <row r="14702" spans="3:3">
      <c r="C14702" s="3"/>
    </row>
    <row r="14703" spans="3:3">
      <c r="C14703" s="3"/>
    </row>
    <row r="14704" spans="3:3">
      <c r="C14704" s="3"/>
    </row>
    <row r="14705" spans="3:3">
      <c r="C14705" s="3"/>
    </row>
    <row r="14706" spans="3:3">
      <c r="C14706" s="3"/>
    </row>
    <row r="14707" spans="3:3">
      <c r="C14707" s="3"/>
    </row>
    <row r="14708" spans="3:3">
      <c r="C14708" s="3"/>
    </row>
    <row r="14709" spans="3:3">
      <c r="C14709" s="3"/>
    </row>
    <row r="14710" spans="3:3">
      <c r="C14710" s="3"/>
    </row>
    <row r="14711" spans="3:3">
      <c r="C14711" s="3"/>
    </row>
    <row r="14712" spans="3:3">
      <c r="C14712" s="3"/>
    </row>
    <row r="14713" spans="3:3">
      <c r="C14713" s="3"/>
    </row>
    <row r="14714" spans="3:3">
      <c r="C14714" s="3"/>
    </row>
    <row r="14715" spans="3:3">
      <c r="C14715" s="3"/>
    </row>
    <row r="14716" spans="3:3">
      <c r="C14716" s="3"/>
    </row>
    <row r="14717" spans="3:3">
      <c r="C14717" s="3"/>
    </row>
    <row r="14718" spans="3:3">
      <c r="C14718" s="3"/>
    </row>
    <row r="14719" spans="3:3">
      <c r="C14719" s="3"/>
    </row>
    <row r="14720" spans="3:3">
      <c r="C14720" s="3"/>
    </row>
    <row r="14721" spans="3:3">
      <c r="C14721" s="3"/>
    </row>
    <row r="14722" spans="3:3">
      <c r="C14722" s="3"/>
    </row>
    <row r="14723" spans="3:3">
      <c r="C14723" s="3"/>
    </row>
    <row r="14724" spans="3:3">
      <c r="C14724" s="3"/>
    </row>
    <row r="14725" spans="3:3">
      <c r="C14725" s="3"/>
    </row>
    <row r="14726" spans="3:3">
      <c r="C14726" s="3"/>
    </row>
    <row r="14727" spans="3:3">
      <c r="C14727" s="3"/>
    </row>
    <row r="14728" spans="3:3">
      <c r="C14728" s="3"/>
    </row>
    <row r="14729" spans="3:3">
      <c r="C14729" s="3"/>
    </row>
    <row r="14730" spans="3:3">
      <c r="C14730" s="3"/>
    </row>
    <row r="14731" spans="3:3">
      <c r="C14731" s="3"/>
    </row>
    <row r="14732" spans="3:3">
      <c r="C14732" s="3"/>
    </row>
    <row r="14733" spans="3:3">
      <c r="C14733" s="3"/>
    </row>
    <row r="14734" spans="3:3">
      <c r="C14734" s="3"/>
    </row>
    <row r="14735" spans="3:3">
      <c r="C14735" s="3"/>
    </row>
    <row r="14736" spans="3:3">
      <c r="C14736" s="3"/>
    </row>
    <row r="14737" spans="3:3">
      <c r="C14737" s="3"/>
    </row>
    <row r="14738" spans="3:3">
      <c r="C14738" s="3"/>
    </row>
    <row r="14739" spans="3:3">
      <c r="C14739" s="3"/>
    </row>
    <row r="14740" spans="3:3">
      <c r="C14740" s="3"/>
    </row>
    <row r="14741" spans="3:3">
      <c r="C14741" s="3"/>
    </row>
    <row r="14742" spans="3:3">
      <c r="C14742" s="3"/>
    </row>
    <row r="14743" spans="3:3">
      <c r="C14743" s="3"/>
    </row>
    <row r="14744" spans="3:3">
      <c r="C14744" s="3"/>
    </row>
    <row r="14745" spans="3:3">
      <c r="C14745" s="3"/>
    </row>
    <row r="14746" spans="3:3">
      <c r="C14746" s="3"/>
    </row>
    <row r="14747" spans="3:3">
      <c r="C14747" s="3"/>
    </row>
    <row r="14748" spans="3:3">
      <c r="C14748" s="3"/>
    </row>
    <row r="14749" spans="3:3">
      <c r="C14749" s="3"/>
    </row>
    <row r="14750" spans="3:3">
      <c r="C14750" s="3"/>
    </row>
    <row r="14751" spans="3:3">
      <c r="C14751" s="3"/>
    </row>
    <row r="14752" spans="3:3">
      <c r="C14752" s="3"/>
    </row>
    <row r="14753" spans="3:3">
      <c r="C14753" s="3"/>
    </row>
    <row r="14754" spans="3:3">
      <c r="C14754" s="3"/>
    </row>
    <row r="14755" spans="3:3">
      <c r="C14755" s="3"/>
    </row>
    <row r="14756" spans="3:3">
      <c r="C14756" s="3"/>
    </row>
    <row r="14757" spans="3:3">
      <c r="C14757" s="3"/>
    </row>
    <row r="14758" spans="3:3">
      <c r="C14758" s="3"/>
    </row>
    <row r="14759" spans="3:3">
      <c r="C14759" s="3"/>
    </row>
    <row r="14760" spans="3:3">
      <c r="C14760" s="3"/>
    </row>
    <row r="14761" spans="3:3">
      <c r="C14761" s="3"/>
    </row>
    <row r="14762" spans="3:3">
      <c r="C14762" s="3"/>
    </row>
    <row r="14763" spans="3:3">
      <c r="C14763" s="3"/>
    </row>
    <row r="14764" spans="3:3">
      <c r="C14764" s="3"/>
    </row>
    <row r="14765" spans="3:3">
      <c r="C14765" s="3"/>
    </row>
    <row r="14766" spans="3:3">
      <c r="C14766" s="3"/>
    </row>
    <row r="14767" spans="3:3">
      <c r="C14767" s="3"/>
    </row>
    <row r="14768" spans="3:3">
      <c r="C14768" s="3"/>
    </row>
    <row r="14769" spans="3:3">
      <c r="C14769" s="3"/>
    </row>
    <row r="14770" spans="3:3">
      <c r="C14770" s="3"/>
    </row>
    <row r="14771" spans="3:3">
      <c r="C14771" s="3"/>
    </row>
    <row r="14772" spans="3:3">
      <c r="C14772" s="3"/>
    </row>
    <row r="14773" spans="3:3">
      <c r="C14773" s="3"/>
    </row>
    <row r="14774" spans="3:3">
      <c r="C14774" s="3"/>
    </row>
    <row r="14775" spans="3:3">
      <c r="C14775" s="3"/>
    </row>
    <row r="14776" spans="3:3">
      <c r="C14776" s="3"/>
    </row>
    <row r="14777" spans="3:3">
      <c r="C14777" s="3"/>
    </row>
    <row r="14778" spans="3:3">
      <c r="C14778" s="3"/>
    </row>
    <row r="14779" spans="3:3">
      <c r="C14779" s="3"/>
    </row>
    <row r="14780" spans="3:3">
      <c r="C14780" s="3"/>
    </row>
    <row r="14781" spans="3:3">
      <c r="C14781" s="3"/>
    </row>
    <row r="14782" spans="3:3">
      <c r="C14782" s="3"/>
    </row>
    <row r="14783" spans="3:3">
      <c r="C14783" s="3"/>
    </row>
    <row r="14784" spans="3:3">
      <c r="C14784" s="3"/>
    </row>
    <row r="14785" spans="3:3">
      <c r="C14785" s="3"/>
    </row>
    <row r="14786" spans="3:3">
      <c r="C14786" s="3"/>
    </row>
    <row r="14787" spans="3:3">
      <c r="C14787" s="3"/>
    </row>
    <row r="14788" spans="3:3">
      <c r="C14788" s="3"/>
    </row>
    <row r="14789" spans="3:3">
      <c r="C14789" s="3"/>
    </row>
    <row r="14790" spans="3:3">
      <c r="C14790" s="3"/>
    </row>
    <row r="14791" spans="3:3">
      <c r="C14791" s="3"/>
    </row>
    <row r="14792" spans="3:3">
      <c r="C14792" s="3"/>
    </row>
    <row r="14793" spans="3:3">
      <c r="C14793" s="3"/>
    </row>
    <row r="14794" spans="3:3">
      <c r="C14794" s="3"/>
    </row>
    <row r="14795" spans="3:3">
      <c r="C14795" s="3"/>
    </row>
    <row r="14796" spans="3:3">
      <c r="C14796" s="3"/>
    </row>
    <row r="14797" spans="3:3">
      <c r="C14797" s="3"/>
    </row>
    <row r="14798" spans="3:3">
      <c r="C14798" s="3"/>
    </row>
    <row r="14799" spans="3:3">
      <c r="C14799" s="3"/>
    </row>
    <row r="14800" spans="3:3">
      <c r="C14800" s="3"/>
    </row>
    <row r="14801" spans="3:3">
      <c r="C14801" s="3"/>
    </row>
    <row r="14802" spans="3:3">
      <c r="C14802" s="3"/>
    </row>
    <row r="14803" spans="3:3">
      <c r="C14803" s="3"/>
    </row>
    <row r="14804" spans="3:3">
      <c r="C14804" s="3"/>
    </row>
    <row r="14805" spans="3:3">
      <c r="C14805" s="3"/>
    </row>
    <row r="14806" spans="3:3">
      <c r="C14806" s="3"/>
    </row>
    <row r="14807" spans="3:3">
      <c r="C14807" s="3"/>
    </row>
    <row r="14808" spans="3:3">
      <c r="C14808" s="3"/>
    </row>
    <row r="14809" spans="3:3">
      <c r="C14809" s="3"/>
    </row>
    <row r="14810" spans="3:3">
      <c r="C14810" s="3"/>
    </row>
    <row r="14811" spans="3:3">
      <c r="C14811" s="3"/>
    </row>
    <row r="14812" spans="3:3">
      <c r="C14812" s="3"/>
    </row>
    <row r="14813" spans="3:3">
      <c r="C14813" s="3"/>
    </row>
    <row r="14814" spans="3:3">
      <c r="C14814" s="3"/>
    </row>
    <row r="14815" spans="3:3">
      <c r="C14815" s="3"/>
    </row>
    <row r="14816" spans="3:3">
      <c r="C14816" s="3"/>
    </row>
    <row r="14817" spans="3:3">
      <c r="C14817" s="3"/>
    </row>
    <row r="14818" spans="3:3">
      <c r="C14818" s="3"/>
    </row>
    <row r="14819" spans="3:3">
      <c r="C14819" s="3"/>
    </row>
    <row r="14820" spans="3:3">
      <c r="C14820" s="3"/>
    </row>
    <row r="14821" spans="3:3">
      <c r="C14821" s="3"/>
    </row>
    <row r="14822" spans="3:3">
      <c r="C14822" s="3"/>
    </row>
    <row r="14823" spans="3:3">
      <c r="C14823" s="3"/>
    </row>
    <row r="14824" spans="3:3">
      <c r="C14824" s="3"/>
    </row>
    <row r="14825" spans="3:3">
      <c r="C14825" s="3"/>
    </row>
    <row r="14826" spans="3:3">
      <c r="C14826" s="3"/>
    </row>
    <row r="14827" spans="3:3">
      <c r="C14827" s="3"/>
    </row>
    <row r="14828" spans="3:3">
      <c r="C14828" s="3"/>
    </row>
    <row r="14829" spans="3:3">
      <c r="C14829" s="3"/>
    </row>
    <row r="14830" spans="3:3">
      <c r="C14830" s="3"/>
    </row>
    <row r="14831" spans="3:3">
      <c r="C14831" s="3"/>
    </row>
    <row r="14832" spans="3:3">
      <c r="C14832" s="3"/>
    </row>
    <row r="14833" spans="3:3">
      <c r="C14833" s="3"/>
    </row>
    <row r="14834" spans="3:3">
      <c r="C14834" s="3"/>
    </row>
    <row r="14835" spans="3:3">
      <c r="C14835" s="3"/>
    </row>
    <row r="14836" spans="3:3">
      <c r="C14836" s="3"/>
    </row>
    <row r="14837" spans="3:3">
      <c r="C14837" s="3"/>
    </row>
    <row r="14838" spans="3:3">
      <c r="C14838" s="3"/>
    </row>
    <row r="14839" spans="3:3">
      <c r="C14839" s="3"/>
    </row>
    <row r="14840" spans="3:3">
      <c r="C14840" s="3"/>
    </row>
    <row r="14841" spans="3:3">
      <c r="C14841" s="3"/>
    </row>
    <row r="14842" spans="3:3">
      <c r="C14842" s="3"/>
    </row>
    <row r="14843" spans="3:3">
      <c r="C14843" s="3"/>
    </row>
    <row r="14844" spans="3:3">
      <c r="C14844" s="3"/>
    </row>
    <row r="14845" spans="3:3">
      <c r="C14845" s="3"/>
    </row>
    <row r="14846" spans="3:3">
      <c r="C14846" s="3"/>
    </row>
    <row r="14847" spans="3:3">
      <c r="C14847" s="3"/>
    </row>
    <row r="14848" spans="3:3">
      <c r="C14848" s="3"/>
    </row>
    <row r="14849" spans="3:3">
      <c r="C14849" s="3"/>
    </row>
    <row r="14850" spans="3:3">
      <c r="C14850" s="3"/>
    </row>
    <row r="14851" spans="3:3">
      <c r="C14851" s="3"/>
    </row>
    <row r="14852" spans="3:3">
      <c r="C14852" s="3"/>
    </row>
    <row r="14853" spans="3:3">
      <c r="C14853" s="3"/>
    </row>
    <row r="14854" spans="3:3">
      <c r="C14854" s="3"/>
    </row>
    <row r="14855" spans="3:3">
      <c r="C14855" s="3"/>
    </row>
    <row r="14856" spans="3:3">
      <c r="C14856" s="3"/>
    </row>
    <row r="14857" spans="3:3">
      <c r="C14857" s="3"/>
    </row>
    <row r="14858" spans="3:3">
      <c r="C14858" s="3"/>
    </row>
    <row r="14859" spans="3:3">
      <c r="C14859" s="3"/>
    </row>
    <row r="14860" spans="3:3">
      <c r="C14860" s="3"/>
    </row>
    <row r="14861" spans="3:3">
      <c r="C14861" s="3"/>
    </row>
    <row r="14862" spans="3:3">
      <c r="C14862" s="3"/>
    </row>
    <row r="14863" spans="3:3">
      <c r="C14863" s="3"/>
    </row>
    <row r="14864" spans="3:3">
      <c r="C14864" s="3"/>
    </row>
    <row r="14865" spans="3:3">
      <c r="C14865" s="3"/>
    </row>
    <row r="14866" spans="3:3">
      <c r="C14866" s="3"/>
    </row>
    <row r="14867" spans="3:3">
      <c r="C14867" s="3"/>
    </row>
    <row r="14868" spans="3:3">
      <c r="C14868" s="3"/>
    </row>
    <row r="14869" spans="3:3">
      <c r="C14869" s="3"/>
    </row>
    <row r="14870" spans="3:3">
      <c r="C14870" s="3"/>
    </row>
    <row r="14871" spans="3:3">
      <c r="C14871" s="3"/>
    </row>
    <row r="14872" spans="3:3">
      <c r="C14872" s="3"/>
    </row>
    <row r="14873" spans="3:3">
      <c r="C14873" s="3"/>
    </row>
    <row r="14874" spans="3:3">
      <c r="C14874" s="3"/>
    </row>
    <row r="14875" spans="3:3">
      <c r="C14875" s="3"/>
    </row>
    <row r="14876" spans="3:3">
      <c r="C14876" s="3"/>
    </row>
    <row r="14877" spans="3:3">
      <c r="C14877" s="3"/>
    </row>
    <row r="14878" spans="3:3">
      <c r="C14878" s="3"/>
    </row>
    <row r="14879" spans="3:3">
      <c r="C14879" s="3"/>
    </row>
    <row r="14880" spans="3:3">
      <c r="C14880" s="3"/>
    </row>
    <row r="14881" spans="3:3">
      <c r="C14881" s="3"/>
    </row>
    <row r="14882" spans="3:3">
      <c r="C14882" s="3"/>
    </row>
    <row r="14883" spans="3:3">
      <c r="C14883" s="3"/>
    </row>
    <row r="14884" spans="3:3">
      <c r="C14884" s="3"/>
    </row>
    <row r="14885" spans="3:3">
      <c r="C14885" s="3"/>
    </row>
    <row r="14886" spans="3:3">
      <c r="C14886" s="3"/>
    </row>
    <row r="14887" spans="3:3">
      <c r="C14887" s="3"/>
    </row>
    <row r="14888" spans="3:3">
      <c r="C14888" s="3"/>
    </row>
    <row r="14889" spans="3:3">
      <c r="C14889" s="3"/>
    </row>
    <row r="14890" spans="3:3">
      <c r="C14890" s="3"/>
    </row>
    <row r="14891" spans="3:3">
      <c r="C14891" s="3"/>
    </row>
    <row r="14892" spans="3:3">
      <c r="C14892" s="3"/>
    </row>
    <row r="14893" spans="3:3">
      <c r="C14893" s="3"/>
    </row>
    <row r="14894" spans="3:3">
      <c r="C14894" s="3"/>
    </row>
    <row r="14895" spans="3:3">
      <c r="C14895" s="3"/>
    </row>
    <row r="14896" spans="3:3">
      <c r="C14896" s="3"/>
    </row>
    <row r="14897" spans="3:3">
      <c r="C14897" s="3"/>
    </row>
    <row r="14898" spans="3:3">
      <c r="C14898" s="3"/>
    </row>
    <row r="14899" spans="3:3">
      <c r="C14899" s="3"/>
    </row>
    <row r="14900" spans="3:3">
      <c r="C14900" s="3"/>
    </row>
    <row r="14901" spans="3:3">
      <c r="C14901" s="3"/>
    </row>
    <row r="14902" spans="3:3">
      <c r="C14902" s="3"/>
    </row>
    <row r="14903" spans="3:3">
      <c r="C14903" s="3"/>
    </row>
    <row r="14904" spans="3:3">
      <c r="C14904" s="3"/>
    </row>
    <row r="14905" spans="3:3">
      <c r="C14905" s="3"/>
    </row>
    <row r="14906" spans="3:3">
      <c r="C14906" s="3"/>
    </row>
    <row r="14907" spans="3:3">
      <c r="C14907" s="3"/>
    </row>
    <row r="14908" spans="3:3">
      <c r="C14908" s="3"/>
    </row>
    <row r="14909" spans="3:3">
      <c r="C14909" s="3"/>
    </row>
    <row r="14910" spans="3:3">
      <c r="C14910" s="3"/>
    </row>
    <row r="14911" spans="3:3">
      <c r="C14911" s="3"/>
    </row>
    <row r="14912" spans="3:3">
      <c r="C14912" s="3"/>
    </row>
    <row r="14913" spans="3:3">
      <c r="C14913" s="3"/>
    </row>
    <row r="14914" spans="3:3">
      <c r="C14914" s="3"/>
    </row>
    <row r="14915" spans="3:3">
      <c r="C14915" s="3"/>
    </row>
    <row r="14916" spans="3:3">
      <c r="C14916" s="3"/>
    </row>
    <row r="14917" spans="3:3">
      <c r="C14917" s="3"/>
    </row>
    <row r="14918" spans="3:3">
      <c r="C14918" s="3"/>
    </row>
    <row r="14919" spans="3:3">
      <c r="C14919" s="3"/>
    </row>
    <row r="14920" spans="3:3">
      <c r="C14920" s="3"/>
    </row>
    <row r="14921" spans="3:3">
      <c r="C14921" s="3"/>
    </row>
    <row r="14922" spans="3:3">
      <c r="C14922" s="3"/>
    </row>
    <row r="14923" spans="3:3">
      <c r="C14923" s="3"/>
    </row>
    <row r="14924" spans="3:3">
      <c r="C14924" s="3"/>
    </row>
    <row r="14925" spans="3:3">
      <c r="C14925" s="3"/>
    </row>
    <row r="14926" spans="3:3">
      <c r="C14926" s="3"/>
    </row>
    <row r="14927" spans="3:3">
      <c r="C14927" s="3"/>
    </row>
    <row r="14928" spans="3:3">
      <c r="C14928" s="3"/>
    </row>
    <row r="14929" spans="3:3">
      <c r="C14929" s="3"/>
    </row>
    <row r="14930" spans="3:3">
      <c r="C14930" s="3"/>
    </row>
    <row r="14931" spans="3:3">
      <c r="C14931" s="3"/>
    </row>
    <row r="14932" spans="3:3">
      <c r="C14932" s="3"/>
    </row>
    <row r="14933" spans="3:3">
      <c r="C14933" s="3"/>
    </row>
    <row r="14934" spans="3:3">
      <c r="C14934" s="3"/>
    </row>
    <row r="14935" spans="3:3">
      <c r="C14935" s="3"/>
    </row>
    <row r="14936" spans="3:3">
      <c r="C14936" s="3"/>
    </row>
    <row r="14937" spans="3:3">
      <c r="C14937" s="3"/>
    </row>
    <row r="14938" spans="3:3">
      <c r="C14938" s="3"/>
    </row>
    <row r="14939" spans="3:3">
      <c r="C14939" s="3"/>
    </row>
    <row r="14940" spans="3:3">
      <c r="C14940" s="3"/>
    </row>
    <row r="14941" spans="3:3">
      <c r="C14941" s="3"/>
    </row>
    <row r="14942" spans="3:3">
      <c r="C14942" s="3"/>
    </row>
    <row r="14943" spans="3:3">
      <c r="C14943" s="3"/>
    </row>
    <row r="14944" spans="3:3">
      <c r="C14944" s="3"/>
    </row>
    <row r="14945" spans="3:3">
      <c r="C14945" s="3"/>
    </row>
    <row r="14946" spans="3:3">
      <c r="C14946" s="3"/>
    </row>
    <row r="14947" spans="3:3">
      <c r="C14947" s="3"/>
    </row>
    <row r="14948" spans="3:3">
      <c r="C14948" s="3"/>
    </row>
    <row r="14949" spans="3:3">
      <c r="C14949" s="3"/>
    </row>
    <row r="14950" spans="3:3">
      <c r="C14950" s="3"/>
    </row>
    <row r="14951" spans="3:3">
      <c r="C14951" s="3"/>
    </row>
    <row r="14952" spans="3:3">
      <c r="C14952" s="3"/>
    </row>
    <row r="14953" spans="3:3">
      <c r="C14953" s="3"/>
    </row>
    <row r="14954" spans="3:3">
      <c r="C14954" s="3"/>
    </row>
    <row r="14955" spans="3:3">
      <c r="C14955" s="3"/>
    </row>
    <row r="14956" spans="3:3">
      <c r="C14956" s="3"/>
    </row>
    <row r="14957" spans="3:3">
      <c r="C14957" s="3"/>
    </row>
    <row r="14958" spans="3:3">
      <c r="C14958" s="3"/>
    </row>
    <row r="14959" spans="3:3">
      <c r="C14959" s="3"/>
    </row>
    <row r="14960" spans="3:3">
      <c r="C14960" s="3"/>
    </row>
    <row r="14961" spans="3:3">
      <c r="C14961" s="3"/>
    </row>
    <row r="14962" spans="3:3">
      <c r="C14962" s="3"/>
    </row>
    <row r="14963" spans="3:3">
      <c r="C14963" s="3"/>
    </row>
    <row r="14964" spans="3:3">
      <c r="C14964" s="3"/>
    </row>
    <row r="14965" spans="3:3">
      <c r="C14965" s="3"/>
    </row>
    <row r="14966" spans="3:3">
      <c r="C14966" s="3"/>
    </row>
    <row r="14967" spans="3:3">
      <c r="C14967" s="3"/>
    </row>
    <row r="14968" spans="3:3">
      <c r="C14968" s="3"/>
    </row>
    <row r="14969" spans="3:3">
      <c r="C14969" s="3"/>
    </row>
    <row r="14970" spans="3:3">
      <c r="C14970" s="3"/>
    </row>
    <row r="14971" spans="3:3">
      <c r="C14971" s="3"/>
    </row>
    <row r="14972" spans="3:3">
      <c r="C14972" s="3"/>
    </row>
    <row r="14973" spans="3:3">
      <c r="C14973" s="3"/>
    </row>
    <row r="14974" spans="3:3">
      <c r="C14974" s="3"/>
    </row>
    <row r="14975" spans="3:3">
      <c r="C14975" s="3"/>
    </row>
    <row r="14976" spans="3:3">
      <c r="C14976" s="3"/>
    </row>
    <row r="14977" spans="3:3">
      <c r="C14977" s="3"/>
    </row>
    <row r="14978" spans="3:3">
      <c r="C14978" s="3"/>
    </row>
    <row r="14979" spans="3:3">
      <c r="C14979" s="3"/>
    </row>
    <row r="14980" spans="3:3">
      <c r="C14980" s="3"/>
    </row>
    <row r="14981" spans="3:3">
      <c r="C14981" s="3"/>
    </row>
    <row r="14982" spans="3:3">
      <c r="C14982" s="3"/>
    </row>
    <row r="14983" spans="3:3">
      <c r="C14983" s="3"/>
    </row>
    <row r="14984" spans="3:3">
      <c r="C14984" s="3"/>
    </row>
    <row r="14985" spans="3:3">
      <c r="C14985" s="3"/>
    </row>
    <row r="14986" spans="3:3">
      <c r="C14986" s="3"/>
    </row>
    <row r="14987" spans="3:3">
      <c r="C14987" s="3"/>
    </row>
    <row r="14988" spans="3:3">
      <c r="C14988" s="3"/>
    </row>
    <row r="14989" spans="3:3">
      <c r="C14989" s="3"/>
    </row>
    <row r="14990" spans="3:3">
      <c r="C14990" s="3"/>
    </row>
    <row r="14991" spans="3:3">
      <c r="C14991" s="3"/>
    </row>
    <row r="14992" spans="3:3">
      <c r="C14992" s="3"/>
    </row>
    <row r="14993" spans="3:3">
      <c r="C14993" s="3"/>
    </row>
    <row r="14994" spans="3:3">
      <c r="C14994" s="3"/>
    </row>
    <row r="14995" spans="3:3">
      <c r="C14995" s="3"/>
    </row>
    <row r="14996" spans="3:3">
      <c r="C14996" s="3"/>
    </row>
    <row r="14997" spans="3:3">
      <c r="C14997" s="3"/>
    </row>
    <row r="14998" spans="3:3">
      <c r="C14998" s="3"/>
    </row>
    <row r="14999" spans="3:3">
      <c r="C14999" s="3"/>
    </row>
    <row r="15000" spans="3:3">
      <c r="C15000" s="3"/>
    </row>
    <row r="15001" spans="3:3">
      <c r="C15001" s="3"/>
    </row>
    <row r="15002" spans="3:3">
      <c r="C15002" s="3"/>
    </row>
    <row r="15003" spans="3:3">
      <c r="C15003" s="3"/>
    </row>
    <row r="15004" spans="3:3">
      <c r="C15004" s="3"/>
    </row>
    <row r="15005" spans="3:3">
      <c r="C15005" s="3"/>
    </row>
    <row r="15006" spans="3:3">
      <c r="C15006" s="3"/>
    </row>
    <row r="15007" spans="3:3">
      <c r="C15007" s="3"/>
    </row>
    <row r="15008" spans="3:3">
      <c r="C15008" s="3"/>
    </row>
    <row r="15009" spans="3:3">
      <c r="C15009" s="3"/>
    </row>
    <row r="15010" spans="3:3">
      <c r="C15010" s="3"/>
    </row>
    <row r="15011" spans="3:3">
      <c r="C15011" s="3"/>
    </row>
    <row r="15012" spans="3:3">
      <c r="C15012" s="3"/>
    </row>
    <row r="15013" spans="3:3">
      <c r="C15013" s="3"/>
    </row>
    <row r="15014" spans="3:3">
      <c r="C15014" s="3"/>
    </row>
    <row r="15015" spans="3:3">
      <c r="C15015" s="3"/>
    </row>
    <row r="15016" spans="3:3">
      <c r="C15016" s="3"/>
    </row>
    <row r="15017" spans="3:3">
      <c r="C15017" s="3"/>
    </row>
    <row r="15018" spans="3:3">
      <c r="C15018" s="3"/>
    </row>
    <row r="15019" spans="3:3">
      <c r="C15019" s="3"/>
    </row>
    <row r="15020" spans="3:3">
      <c r="C15020" s="3"/>
    </row>
    <row r="15021" spans="3:3">
      <c r="C15021" s="3"/>
    </row>
    <row r="15022" spans="3:3">
      <c r="C15022" s="3"/>
    </row>
    <row r="15023" spans="3:3">
      <c r="C15023" s="3"/>
    </row>
    <row r="15024" spans="3:3">
      <c r="C15024" s="3"/>
    </row>
    <row r="15025" spans="3:3">
      <c r="C15025" s="3"/>
    </row>
    <row r="15026" spans="3:3">
      <c r="C15026" s="3"/>
    </row>
    <row r="15027" spans="3:3">
      <c r="C15027" s="3"/>
    </row>
    <row r="15028" spans="3:3">
      <c r="C15028" s="3"/>
    </row>
    <row r="15029" spans="3:3">
      <c r="C15029" s="3"/>
    </row>
    <row r="15030" spans="3:3">
      <c r="C15030" s="3"/>
    </row>
    <row r="15031" spans="3:3">
      <c r="C15031" s="3"/>
    </row>
    <row r="15032" spans="3:3">
      <c r="C15032" s="3"/>
    </row>
    <row r="15033" spans="3:3">
      <c r="C15033" s="3"/>
    </row>
    <row r="15034" spans="3:3">
      <c r="C15034" s="3"/>
    </row>
    <row r="15035" spans="3:3">
      <c r="C15035" s="3"/>
    </row>
    <row r="15036" spans="3:3">
      <c r="C15036" s="3"/>
    </row>
    <row r="15037" spans="3:3">
      <c r="C15037" s="3"/>
    </row>
    <row r="15038" spans="3:3">
      <c r="C15038" s="3"/>
    </row>
    <row r="15039" spans="3:3">
      <c r="C15039" s="3"/>
    </row>
    <row r="15040" spans="3:3">
      <c r="C15040" s="3"/>
    </row>
    <row r="15041" spans="3:3">
      <c r="C15041" s="3"/>
    </row>
    <row r="15042" spans="3:3">
      <c r="C15042" s="3"/>
    </row>
    <row r="15043" spans="3:3">
      <c r="C15043" s="3"/>
    </row>
    <row r="15044" spans="3:3">
      <c r="C15044" s="3"/>
    </row>
    <row r="15045" spans="3:3">
      <c r="C15045" s="3"/>
    </row>
    <row r="15046" spans="3:3">
      <c r="C15046" s="3"/>
    </row>
    <row r="15047" spans="3:3">
      <c r="C15047" s="3"/>
    </row>
    <row r="15048" spans="3:3">
      <c r="C15048" s="3"/>
    </row>
    <row r="15049" spans="3:3">
      <c r="C15049" s="3"/>
    </row>
    <row r="15050" spans="3:3">
      <c r="C15050" s="3"/>
    </row>
    <row r="15051" spans="3:3">
      <c r="C15051" s="3"/>
    </row>
    <row r="15052" spans="3:3">
      <c r="C15052" s="3"/>
    </row>
    <row r="15053" spans="3:3">
      <c r="C15053" s="3"/>
    </row>
    <row r="15054" spans="3:3">
      <c r="C15054" s="3"/>
    </row>
    <row r="15055" spans="3:3">
      <c r="C15055" s="3"/>
    </row>
    <row r="15056" spans="3:3">
      <c r="C15056" s="3"/>
    </row>
    <row r="15057" spans="3:3">
      <c r="C15057" s="3"/>
    </row>
    <row r="15058" spans="3:3">
      <c r="C15058" s="3"/>
    </row>
    <row r="15059" spans="3:3">
      <c r="C15059" s="3"/>
    </row>
    <row r="15060" spans="3:3">
      <c r="C15060" s="3"/>
    </row>
    <row r="15061" spans="3:3">
      <c r="C15061" s="3"/>
    </row>
    <row r="15062" spans="3:3">
      <c r="C15062" s="3"/>
    </row>
    <row r="15063" spans="3:3">
      <c r="C15063" s="3"/>
    </row>
    <row r="15064" spans="3:3">
      <c r="C15064" s="3"/>
    </row>
    <row r="15065" spans="3:3">
      <c r="C15065" s="3"/>
    </row>
    <row r="15066" spans="3:3">
      <c r="C15066" s="3"/>
    </row>
    <row r="15067" spans="3:3">
      <c r="C15067" s="3"/>
    </row>
    <row r="15068" spans="3:3">
      <c r="C15068" s="3"/>
    </row>
    <row r="15069" spans="3:3">
      <c r="C15069" s="3"/>
    </row>
    <row r="15070" spans="3:3">
      <c r="C15070" s="3"/>
    </row>
    <row r="15071" spans="3:3">
      <c r="C15071" s="3"/>
    </row>
    <row r="15072" spans="3:3">
      <c r="C15072" s="3"/>
    </row>
    <row r="15073" spans="3:3">
      <c r="C15073" s="3"/>
    </row>
    <row r="15074" spans="3:3">
      <c r="C15074" s="3"/>
    </row>
    <row r="15075" spans="3:3">
      <c r="C15075" s="3"/>
    </row>
    <row r="15076" spans="3:3">
      <c r="C15076" s="3"/>
    </row>
    <row r="15077" spans="3:3">
      <c r="C15077" s="3"/>
    </row>
    <row r="15078" spans="3:3">
      <c r="C15078" s="3"/>
    </row>
    <row r="15079" spans="3:3">
      <c r="C15079" s="3"/>
    </row>
    <row r="15080" spans="3:3">
      <c r="C15080" s="3"/>
    </row>
    <row r="15081" spans="3:3">
      <c r="C15081" s="3"/>
    </row>
    <row r="15082" spans="3:3">
      <c r="C15082" s="3"/>
    </row>
    <row r="15083" spans="3:3">
      <c r="C15083" s="3"/>
    </row>
    <row r="15084" spans="3:3">
      <c r="C15084" s="3"/>
    </row>
    <row r="15085" spans="3:3">
      <c r="C15085" s="3"/>
    </row>
    <row r="15086" spans="3:3">
      <c r="C15086" s="3"/>
    </row>
    <row r="15087" spans="3:3">
      <c r="C15087" s="3"/>
    </row>
    <row r="15088" spans="3:3">
      <c r="C15088" s="3"/>
    </row>
    <row r="15089" spans="3:3">
      <c r="C15089" s="3"/>
    </row>
    <row r="15090" spans="3:3">
      <c r="C15090" s="3"/>
    </row>
    <row r="15091" spans="3:3">
      <c r="C15091" s="3"/>
    </row>
    <row r="15092" spans="3:3">
      <c r="C15092" s="3"/>
    </row>
    <row r="15093" spans="3:3">
      <c r="C15093" s="3"/>
    </row>
    <row r="15094" spans="3:3">
      <c r="C15094" s="3"/>
    </row>
    <row r="15095" spans="3:3">
      <c r="C15095" s="3"/>
    </row>
    <row r="15096" spans="3:3">
      <c r="C15096" s="3"/>
    </row>
    <row r="15097" spans="3:3">
      <c r="C15097" s="3"/>
    </row>
    <row r="15098" spans="3:3">
      <c r="C15098" s="3"/>
    </row>
    <row r="15099" spans="3:3">
      <c r="C15099" s="3"/>
    </row>
    <row r="15100" spans="3:3">
      <c r="C15100" s="3"/>
    </row>
    <row r="15101" spans="3:3">
      <c r="C15101" s="3"/>
    </row>
    <row r="15102" spans="3:3">
      <c r="C15102" s="3"/>
    </row>
    <row r="15103" spans="3:3">
      <c r="C15103" s="3"/>
    </row>
    <row r="15104" spans="3:3">
      <c r="C15104" s="3"/>
    </row>
    <row r="15105" spans="3:3">
      <c r="C15105" s="3"/>
    </row>
    <row r="15106" spans="3:3">
      <c r="C15106" s="3"/>
    </row>
    <row r="15107" spans="3:3">
      <c r="C15107" s="3"/>
    </row>
    <row r="15108" spans="3:3">
      <c r="C15108" s="3"/>
    </row>
    <row r="15109" spans="3:3">
      <c r="C15109" s="3"/>
    </row>
    <row r="15110" spans="3:3">
      <c r="C15110" s="3"/>
    </row>
    <row r="15111" spans="3:3">
      <c r="C15111" s="3"/>
    </row>
    <row r="15112" spans="3:3">
      <c r="C15112" s="3"/>
    </row>
    <row r="15113" spans="3:3">
      <c r="C15113" s="3"/>
    </row>
    <row r="15114" spans="3:3">
      <c r="C15114" s="3"/>
    </row>
    <row r="15115" spans="3:3">
      <c r="C15115" s="3"/>
    </row>
    <row r="15116" spans="3:3">
      <c r="C15116" s="3"/>
    </row>
    <row r="15117" spans="3:3">
      <c r="C15117" s="3"/>
    </row>
    <row r="15118" spans="3:3">
      <c r="C15118" s="3"/>
    </row>
    <row r="15119" spans="3:3">
      <c r="C15119" s="3"/>
    </row>
    <row r="15120" spans="3:3">
      <c r="C15120" s="3"/>
    </row>
    <row r="15121" spans="3:3">
      <c r="C15121" s="3"/>
    </row>
    <row r="15122" spans="3:3">
      <c r="C15122" s="3"/>
    </row>
    <row r="15123" spans="3:3">
      <c r="C15123" s="3"/>
    </row>
    <row r="15124" spans="3:3">
      <c r="C15124" s="3"/>
    </row>
    <row r="15125" spans="3:3">
      <c r="C15125" s="3"/>
    </row>
    <row r="15126" spans="3:3">
      <c r="C15126" s="3"/>
    </row>
    <row r="15127" spans="3:3">
      <c r="C15127" s="3"/>
    </row>
    <row r="15128" spans="3:3">
      <c r="C15128" s="3"/>
    </row>
    <row r="15129" spans="3:3">
      <c r="C15129" s="3"/>
    </row>
    <row r="15130" spans="3:3">
      <c r="C15130" s="3"/>
    </row>
    <row r="15131" spans="3:3">
      <c r="C15131" s="3"/>
    </row>
    <row r="15132" spans="3:3">
      <c r="C15132" s="3"/>
    </row>
    <row r="15133" spans="3:3">
      <c r="C15133" s="3"/>
    </row>
    <row r="15134" spans="3:3">
      <c r="C15134" s="3"/>
    </row>
    <row r="15135" spans="3:3">
      <c r="C15135" s="3"/>
    </row>
    <row r="15136" spans="3:3">
      <c r="C15136" s="3"/>
    </row>
    <row r="15137" spans="3:3">
      <c r="C15137" s="3"/>
    </row>
    <row r="15138" spans="3:3">
      <c r="C15138" s="3"/>
    </row>
    <row r="15139" spans="3:3">
      <c r="C15139" s="3"/>
    </row>
    <row r="15140" spans="3:3">
      <c r="C15140" s="3"/>
    </row>
    <row r="15141" spans="3:3">
      <c r="C15141" s="3"/>
    </row>
    <row r="15142" spans="3:3">
      <c r="C15142" s="3"/>
    </row>
    <row r="15143" spans="3:3">
      <c r="C15143" s="3"/>
    </row>
    <row r="15144" spans="3:3">
      <c r="C15144" s="3"/>
    </row>
    <row r="15145" spans="3:3">
      <c r="C15145" s="3"/>
    </row>
    <row r="15146" spans="3:3">
      <c r="C15146" s="3"/>
    </row>
    <row r="15147" spans="3:3">
      <c r="C15147" s="3"/>
    </row>
    <row r="15148" spans="3:3">
      <c r="C15148" s="3"/>
    </row>
    <row r="15149" spans="3:3">
      <c r="C15149" s="3"/>
    </row>
    <row r="15150" spans="3:3">
      <c r="C15150" s="3"/>
    </row>
    <row r="15151" spans="3:3">
      <c r="C15151" s="3"/>
    </row>
    <row r="15152" spans="3:3">
      <c r="C15152" s="3"/>
    </row>
    <row r="15153" spans="3:3">
      <c r="C15153" s="3"/>
    </row>
    <row r="15154" spans="3:3">
      <c r="C15154" s="3"/>
    </row>
    <row r="15155" spans="3:3">
      <c r="C15155" s="3"/>
    </row>
    <row r="15156" spans="3:3">
      <c r="C15156" s="3"/>
    </row>
    <row r="15157" spans="3:3">
      <c r="C15157" s="3"/>
    </row>
    <row r="15158" spans="3:3">
      <c r="C15158" s="3"/>
    </row>
    <row r="15159" spans="3:3">
      <c r="C15159" s="3"/>
    </row>
    <row r="15160" spans="3:3">
      <c r="C15160" s="3"/>
    </row>
    <row r="15161" spans="3:3">
      <c r="C15161" s="3"/>
    </row>
    <row r="15162" spans="3:3">
      <c r="C15162" s="3"/>
    </row>
    <row r="15163" spans="3:3">
      <c r="C15163" s="3"/>
    </row>
    <row r="15164" spans="3:3">
      <c r="C15164" s="3"/>
    </row>
    <row r="15165" spans="3:3">
      <c r="C15165" s="3"/>
    </row>
    <row r="15166" spans="3:3">
      <c r="C15166" s="3"/>
    </row>
    <row r="15167" spans="3:3">
      <c r="C15167" s="3"/>
    </row>
    <row r="15168" spans="3:3">
      <c r="C15168" s="3"/>
    </row>
    <row r="15169" spans="3:3">
      <c r="C15169" s="3"/>
    </row>
    <row r="15170" spans="3:3">
      <c r="C15170" s="3"/>
    </row>
    <row r="15171" spans="3:3">
      <c r="C15171" s="3"/>
    </row>
    <row r="15172" spans="3:3">
      <c r="C15172" s="3"/>
    </row>
    <row r="15173" spans="3:3">
      <c r="C15173" s="3"/>
    </row>
    <row r="15174" spans="3:3">
      <c r="C15174" s="3"/>
    </row>
    <row r="15175" spans="3:3">
      <c r="C15175" s="3"/>
    </row>
    <row r="15176" spans="3:3">
      <c r="C15176" s="3"/>
    </row>
    <row r="15177" spans="3:3">
      <c r="C15177" s="3"/>
    </row>
    <row r="15178" spans="3:3">
      <c r="C15178" s="3"/>
    </row>
    <row r="15179" spans="3:3">
      <c r="C15179" s="3"/>
    </row>
    <row r="15180" spans="3:3">
      <c r="C15180" s="3"/>
    </row>
    <row r="15181" spans="3:3">
      <c r="C15181" s="3"/>
    </row>
    <row r="15182" spans="3:3">
      <c r="C15182" s="3"/>
    </row>
    <row r="15183" spans="3:3">
      <c r="C15183" s="3"/>
    </row>
    <row r="15184" spans="3:3">
      <c r="C15184" s="3"/>
    </row>
    <row r="15185" spans="3:3">
      <c r="C15185" s="3"/>
    </row>
    <row r="15186" spans="3:3">
      <c r="C15186" s="3"/>
    </row>
    <row r="15187" spans="3:3">
      <c r="C15187" s="3"/>
    </row>
    <row r="15188" spans="3:3">
      <c r="C15188" s="3"/>
    </row>
    <row r="15189" spans="3:3">
      <c r="C15189" s="3"/>
    </row>
    <row r="15190" spans="3:3">
      <c r="C15190" s="3"/>
    </row>
    <row r="15191" spans="3:3">
      <c r="C15191" s="3"/>
    </row>
    <row r="15192" spans="3:3">
      <c r="C15192" s="3"/>
    </row>
    <row r="15193" spans="3:3">
      <c r="C15193" s="3"/>
    </row>
    <row r="15194" spans="3:3">
      <c r="C15194" s="3"/>
    </row>
    <row r="15195" spans="3:3">
      <c r="C15195" s="3"/>
    </row>
    <row r="15196" spans="3:3">
      <c r="C15196" s="3"/>
    </row>
    <row r="15197" spans="3:3">
      <c r="C15197" s="3"/>
    </row>
    <row r="15198" spans="3:3">
      <c r="C15198" s="3"/>
    </row>
    <row r="15199" spans="3:3">
      <c r="C15199" s="3"/>
    </row>
    <row r="15200" spans="3:3">
      <c r="C15200" s="3"/>
    </row>
    <row r="15201" spans="3:3">
      <c r="C15201" s="3"/>
    </row>
    <row r="15202" spans="3:3">
      <c r="C15202" s="3"/>
    </row>
    <row r="15203" spans="3:3">
      <c r="C15203" s="3"/>
    </row>
    <row r="15204" spans="3:3">
      <c r="C15204" s="3"/>
    </row>
    <row r="15205" spans="3:3">
      <c r="C15205" s="3"/>
    </row>
    <row r="15206" spans="3:3">
      <c r="C15206" s="3"/>
    </row>
    <row r="15207" spans="3:3">
      <c r="C15207" s="3"/>
    </row>
    <row r="15208" spans="3:3">
      <c r="C15208" s="3"/>
    </row>
    <row r="15209" spans="3:3">
      <c r="C15209" s="3"/>
    </row>
    <row r="15210" spans="3:3">
      <c r="C15210" s="3"/>
    </row>
    <row r="15211" spans="3:3">
      <c r="C15211" s="3"/>
    </row>
    <row r="15212" spans="3:3">
      <c r="C15212" s="3"/>
    </row>
    <row r="15213" spans="3:3">
      <c r="C15213" s="3"/>
    </row>
    <row r="15214" spans="3:3">
      <c r="C15214" s="3"/>
    </row>
    <row r="15215" spans="3:3">
      <c r="C15215" s="3"/>
    </row>
    <row r="15216" spans="3:3">
      <c r="C15216" s="3"/>
    </row>
    <row r="15217" spans="3:3">
      <c r="C15217" s="3"/>
    </row>
    <row r="15218" spans="3:3">
      <c r="C15218" s="3"/>
    </row>
    <row r="15219" spans="3:3">
      <c r="C15219" s="3"/>
    </row>
    <row r="15220" spans="3:3">
      <c r="C15220" s="3"/>
    </row>
    <row r="15221" spans="3:3">
      <c r="C15221" s="3"/>
    </row>
    <row r="15222" spans="3:3">
      <c r="C15222" s="3"/>
    </row>
    <row r="15223" spans="3:3">
      <c r="C15223" s="3"/>
    </row>
    <row r="15224" spans="3:3">
      <c r="C15224" s="3"/>
    </row>
    <row r="15225" spans="3:3">
      <c r="C15225" s="3"/>
    </row>
    <row r="15226" spans="3:3">
      <c r="C15226" s="3"/>
    </row>
    <row r="15227" spans="3:3">
      <c r="C15227" s="3"/>
    </row>
    <row r="15228" spans="3:3">
      <c r="C15228" s="3"/>
    </row>
    <row r="15229" spans="3:3">
      <c r="C15229" s="3"/>
    </row>
    <row r="15230" spans="3:3">
      <c r="C15230" s="3"/>
    </row>
    <row r="15231" spans="3:3">
      <c r="C15231" s="3"/>
    </row>
    <row r="15232" spans="3:3">
      <c r="C15232" s="3"/>
    </row>
    <row r="15233" spans="3:3">
      <c r="C15233" s="3"/>
    </row>
    <row r="15234" spans="3:3">
      <c r="C15234" s="3"/>
    </row>
    <row r="15235" spans="3:3">
      <c r="C15235" s="3"/>
    </row>
    <row r="15236" spans="3:3">
      <c r="C15236" s="3"/>
    </row>
    <row r="15237" spans="3:3">
      <c r="C15237" s="3"/>
    </row>
    <row r="15238" spans="3:3">
      <c r="C15238" s="3"/>
    </row>
    <row r="15239" spans="3:3">
      <c r="C15239" s="3"/>
    </row>
    <row r="15240" spans="3:3">
      <c r="C15240" s="3"/>
    </row>
    <row r="15241" spans="3:3">
      <c r="C15241" s="3"/>
    </row>
    <row r="15242" spans="3:3">
      <c r="C15242" s="3"/>
    </row>
    <row r="15243" spans="3:3">
      <c r="C15243" s="3"/>
    </row>
    <row r="15244" spans="3:3">
      <c r="C15244" s="3"/>
    </row>
    <row r="15245" spans="3:3">
      <c r="C15245" s="3"/>
    </row>
    <row r="15246" spans="3:3">
      <c r="C15246" s="3"/>
    </row>
    <row r="15247" spans="3:3">
      <c r="C15247" s="3"/>
    </row>
    <row r="15248" spans="3:3">
      <c r="C15248" s="3"/>
    </row>
    <row r="15249" spans="3:3">
      <c r="C15249" s="3"/>
    </row>
    <row r="15250" spans="3:3">
      <c r="C15250" s="3"/>
    </row>
    <row r="15251" spans="3:3">
      <c r="C15251" s="3"/>
    </row>
    <row r="15252" spans="3:3">
      <c r="C15252" s="3"/>
    </row>
    <row r="15253" spans="3:3">
      <c r="C15253" s="3"/>
    </row>
    <row r="15254" spans="3:3">
      <c r="C15254" s="3"/>
    </row>
    <row r="15255" spans="3:3">
      <c r="C15255" s="3"/>
    </row>
    <row r="15256" spans="3:3">
      <c r="C15256" s="3"/>
    </row>
    <row r="15257" spans="3:3">
      <c r="C15257" s="3"/>
    </row>
    <row r="15258" spans="3:3">
      <c r="C15258" s="3"/>
    </row>
    <row r="15259" spans="3:3">
      <c r="C15259" s="3"/>
    </row>
    <row r="15260" spans="3:3">
      <c r="C15260" s="3"/>
    </row>
    <row r="15261" spans="3:3">
      <c r="C15261" s="3"/>
    </row>
    <row r="15262" spans="3:3">
      <c r="C15262" s="3"/>
    </row>
    <row r="15263" spans="3:3">
      <c r="C15263" s="3"/>
    </row>
    <row r="15264" spans="3:3">
      <c r="C15264" s="3"/>
    </row>
    <row r="15265" spans="3:3">
      <c r="C15265" s="3"/>
    </row>
    <row r="15266" spans="3:3">
      <c r="C15266" s="3"/>
    </row>
    <row r="15267" spans="3:3">
      <c r="C15267" s="3"/>
    </row>
    <row r="15268" spans="3:3">
      <c r="C15268" s="3"/>
    </row>
    <row r="15269" spans="3:3">
      <c r="C15269" s="3"/>
    </row>
    <row r="15270" spans="3:3">
      <c r="C15270" s="3"/>
    </row>
    <row r="15271" spans="3:3">
      <c r="C15271" s="3"/>
    </row>
    <row r="15272" spans="3:3">
      <c r="C15272" s="3"/>
    </row>
    <row r="15273" spans="3:3">
      <c r="C15273" s="3"/>
    </row>
    <row r="15274" spans="3:3">
      <c r="C15274" s="3"/>
    </row>
    <row r="15275" spans="3:3">
      <c r="C15275" s="3"/>
    </row>
    <row r="15276" spans="3:3">
      <c r="C15276" s="3"/>
    </row>
    <row r="15277" spans="3:3">
      <c r="C15277" s="3"/>
    </row>
    <row r="15278" spans="3:3">
      <c r="C15278" s="3"/>
    </row>
    <row r="15279" spans="3:3">
      <c r="C15279" s="3"/>
    </row>
    <row r="15280" spans="3:3">
      <c r="C15280" s="3"/>
    </row>
    <row r="15281" spans="3:3">
      <c r="C15281" s="3"/>
    </row>
    <row r="15282" spans="3:3">
      <c r="C15282" s="3"/>
    </row>
    <row r="15283" spans="3:3">
      <c r="C15283" s="3"/>
    </row>
    <row r="15284" spans="3:3">
      <c r="C15284" s="3"/>
    </row>
    <row r="15285" spans="3:3">
      <c r="C15285" s="3"/>
    </row>
    <row r="15286" spans="3:3">
      <c r="C15286" s="3"/>
    </row>
    <row r="15287" spans="3:3">
      <c r="C15287" s="3"/>
    </row>
    <row r="15288" spans="3:3">
      <c r="C15288" s="3"/>
    </row>
    <row r="15289" spans="3:3">
      <c r="C15289" s="3"/>
    </row>
    <row r="15290" spans="3:3">
      <c r="C15290" s="3"/>
    </row>
    <row r="15291" spans="3:3">
      <c r="C15291" s="3"/>
    </row>
    <row r="15292" spans="3:3">
      <c r="C15292" s="3"/>
    </row>
    <row r="15293" spans="3:3">
      <c r="C15293" s="3"/>
    </row>
    <row r="15294" spans="3:3">
      <c r="C15294" s="3"/>
    </row>
    <row r="15295" spans="3:3">
      <c r="C15295" s="3"/>
    </row>
    <row r="15296" spans="3:3">
      <c r="C15296" s="3"/>
    </row>
    <row r="15297" spans="3:3">
      <c r="C15297" s="3"/>
    </row>
    <row r="15298" spans="3:3">
      <c r="C15298" s="3"/>
    </row>
    <row r="15299" spans="3:3">
      <c r="C15299" s="3"/>
    </row>
    <row r="15300" spans="3:3">
      <c r="C15300" s="3"/>
    </row>
    <row r="15301" spans="3:3">
      <c r="C15301" s="3"/>
    </row>
    <row r="15302" spans="3:3">
      <c r="C15302" s="3"/>
    </row>
    <row r="15303" spans="3:3">
      <c r="C15303" s="3"/>
    </row>
    <row r="15304" spans="3:3">
      <c r="C15304" s="3"/>
    </row>
    <row r="15305" spans="3:3">
      <c r="C15305" s="3"/>
    </row>
    <row r="15306" spans="3:3">
      <c r="C15306" s="3"/>
    </row>
    <row r="15307" spans="3:3">
      <c r="C15307" s="3"/>
    </row>
    <row r="15308" spans="3:3">
      <c r="C15308" s="3"/>
    </row>
    <row r="15309" spans="3:3">
      <c r="C15309" s="3"/>
    </row>
    <row r="15310" spans="3:3">
      <c r="C15310" s="3"/>
    </row>
    <row r="15311" spans="3:3">
      <c r="C15311" s="3"/>
    </row>
    <row r="15312" spans="3:3">
      <c r="C15312" s="3"/>
    </row>
    <row r="15313" spans="3:3">
      <c r="C15313" s="3"/>
    </row>
    <row r="15314" spans="3:3">
      <c r="C15314" s="3"/>
    </row>
    <row r="15315" spans="3:3">
      <c r="C15315" s="3"/>
    </row>
    <row r="15316" spans="3:3">
      <c r="C15316" s="3"/>
    </row>
    <row r="15317" spans="3:3">
      <c r="C15317" s="3"/>
    </row>
    <row r="15318" spans="3:3">
      <c r="C15318" s="3"/>
    </row>
    <row r="15319" spans="3:3">
      <c r="C15319" s="3"/>
    </row>
    <row r="15320" spans="3:3">
      <c r="C15320" s="3"/>
    </row>
    <row r="15321" spans="3:3">
      <c r="C15321" s="3"/>
    </row>
    <row r="15322" spans="3:3">
      <c r="C15322" s="3"/>
    </row>
    <row r="15323" spans="3:3">
      <c r="C15323" s="3"/>
    </row>
    <row r="15324" spans="3:3">
      <c r="C15324" s="3"/>
    </row>
    <row r="15325" spans="3:3">
      <c r="C15325" s="3"/>
    </row>
    <row r="15326" spans="3:3">
      <c r="C15326" s="3"/>
    </row>
    <row r="15327" spans="3:3">
      <c r="C15327" s="3"/>
    </row>
    <row r="15328" spans="3:3">
      <c r="C15328" s="3"/>
    </row>
    <row r="15329" spans="3:3">
      <c r="C15329" s="3"/>
    </row>
    <row r="15330" spans="3:3">
      <c r="C15330" s="3"/>
    </row>
    <row r="15331" spans="3:3">
      <c r="C15331" s="3"/>
    </row>
    <row r="15332" spans="3:3">
      <c r="C15332" s="3"/>
    </row>
    <row r="15333" spans="3:3">
      <c r="C15333" s="3"/>
    </row>
    <row r="15334" spans="3:3">
      <c r="C15334" s="3"/>
    </row>
    <row r="15335" spans="3:3">
      <c r="C15335" s="3"/>
    </row>
    <row r="15336" spans="3:3">
      <c r="C15336" s="3"/>
    </row>
    <row r="15337" spans="3:3">
      <c r="C15337" s="3"/>
    </row>
    <row r="15338" spans="3:3">
      <c r="C15338" s="3"/>
    </row>
    <row r="15339" spans="3:3">
      <c r="C15339" s="3"/>
    </row>
    <row r="15340" spans="3:3">
      <c r="C15340" s="3"/>
    </row>
    <row r="15341" spans="3:3">
      <c r="C15341" s="3"/>
    </row>
    <row r="15342" spans="3:3">
      <c r="C15342" s="3"/>
    </row>
    <row r="15343" spans="3:3">
      <c r="C15343" s="3"/>
    </row>
    <row r="15344" spans="3:3">
      <c r="C15344" s="3"/>
    </row>
    <row r="15345" spans="3:3">
      <c r="C15345" s="3"/>
    </row>
    <row r="15346" spans="3:3">
      <c r="C15346" s="3"/>
    </row>
    <row r="15347" spans="3:3">
      <c r="C15347" s="3"/>
    </row>
    <row r="15348" spans="3:3">
      <c r="C15348" s="3"/>
    </row>
    <row r="15349" spans="3:3">
      <c r="C15349" s="3"/>
    </row>
    <row r="15350" spans="3:3">
      <c r="C15350" s="3"/>
    </row>
    <row r="15351" spans="3:3">
      <c r="C15351" s="3"/>
    </row>
    <row r="15352" spans="3:3">
      <c r="C15352" s="3"/>
    </row>
    <row r="15353" spans="3:3">
      <c r="C15353" s="3"/>
    </row>
    <row r="15354" spans="3:3">
      <c r="C15354" s="3"/>
    </row>
    <row r="15355" spans="3:3">
      <c r="C15355" s="3"/>
    </row>
    <row r="15356" spans="3:3">
      <c r="C15356" s="3"/>
    </row>
    <row r="15357" spans="3:3">
      <c r="C15357" s="3"/>
    </row>
    <row r="15358" spans="3:3">
      <c r="C15358" s="3"/>
    </row>
    <row r="15359" spans="3:3">
      <c r="C15359" s="3"/>
    </row>
    <row r="15360" spans="3:3">
      <c r="C15360" s="3"/>
    </row>
    <row r="15361" spans="3:3">
      <c r="C15361" s="3"/>
    </row>
    <row r="15362" spans="3:3">
      <c r="C15362" s="3"/>
    </row>
    <row r="15363" spans="3:3">
      <c r="C15363" s="3"/>
    </row>
    <row r="15364" spans="3:3">
      <c r="C15364" s="3"/>
    </row>
    <row r="15365" spans="3:3">
      <c r="C15365" s="3"/>
    </row>
    <row r="15366" spans="3:3">
      <c r="C15366" s="3"/>
    </row>
    <row r="15367" spans="3:3">
      <c r="C15367" s="3"/>
    </row>
    <row r="15368" spans="3:3">
      <c r="C15368" s="3"/>
    </row>
    <row r="15369" spans="3:3">
      <c r="C15369" s="3"/>
    </row>
    <row r="15370" spans="3:3">
      <c r="C15370" s="3"/>
    </row>
    <row r="15371" spans="3:3">
      <c r="C15371" s="3"/>
    </row>
    <row r="15372" spans="3:3">
      <c r="C15372" s="3"/>
    </row>
    <row r="15373" spans="3:3">
      <c r="C15373" s="3"/>
    </row>
    <row r="15374" spans="3:3">
      <c r="C15374" s="3"/>
    </row>
    <row r="15375" spans="3:3">
      <c r="C15375" s="3"/>
    </row>
    <row r="15376" spans="3:3">
      <c r="C15376" s="3"/>
    </row>
    <row r="15377" spans="3:3">
      <c r="C15377" s="3"/>
    </row>
    <row r="15378" spans="3:3">
      <c r="C15378" s="3"/>
    </row>
    <row r="15379" spans="3:3">
      <c r="C15379" s="3"/>
    </row>
    <row r="15380" spans="3:3">
      <c r="C15380" s="3"/>
    </row>
    <row r="15381" spans="3:3">
      <c r="C15381" s="3"/>
    </row>
    <row r="15382" spans="3:3">
      <c r="C15382" s="3"/>
    </row>
    <row r="15383" spans="3:3">
      <c r="C15383" s="3"/>
    </row>
    <row r="15384" spans="3:3">
      <c r="C15384" s="3"/>
    </row>
    <row r="15385" spans="3:3">
      <c r="C15385" s="3"/>
    </row>
    <row r="15386" spans="3:3">
      <c r="C15386" s="3"/>
    </row>
    <row r="15387" spans="3:3">
      <c r="C15387" s="3"/>
    </row>
    <row r="15388" spans="3:3">
      <c r="C15388" s="3"/>
    </row>
    <row r="15389" spans="3:3">
      <c r="C15389" s="3"/>
    </row>
    <row r="15390" spans="3:3">
      <c r="C15390" s="3"/>
    </row>
    <row r="15391" spans="3:3">
      <c r="C15391" s="3"/>
    </row>
    <row r="15392" spans="3:3">
      <c r="C15392" s="3"/>
    </row>
    <row r="15393" spans="3:3">
      <c r="C15393" s="3"/>
    </row>
    <row r="15394" spans="3:3">
      <c r="C15394" s="3"/>
    </row>
    <row r="15395" spans="3:3">
      <c r="C15395" s="3"/>
    </row>
    <row r="15396" spans="3:3">
      <c r="C15396" s="3"/>
    </row>
    <row r="15397" spans="3:3">
      <c r="C15397" s="3"/>
    </row>
    <row r="15398" spans="3:3">
      <c r="C15398" s="3"/>
    </row>
    <row r="15399" spans="3:3">
      <c r="C15399" s="3"/>
    </row>
    <row r="15400" spans="3:3">
      <c r="C15400" s="3"/>
    </row>
    <row r="15401" spans="3:3">
      <c r="C15401" s="3"/>
    </row>
    <row r="15402" spans="3:3">
      <c r="C15402" s="3"/>
    </row>
    <row r="15403" spans="3:3">
      <c r="C15403" s="3"/>
    </row>
    <row r="15404" spans="3:3">
      <c r="C15404" s="3"/>
    </row>
    <row r="15405" spans="3:3">
      <c r="C15405" s="3"/>
    </row>
    <row r="15406" spans="3:3">
      <c r="C15406" s="3"/>
    </row>
    <row r="15407" spans="3:3">
      <c r="C15407" s="3"/>
    </row>
    <row r="15408" spans="3:3">
      <c r="C15408" s="3"/>
    </row>
    <row r="15409" spans="3:3">
      <c r="C15409" s="3"/>
    </row>
    <row r="15410" spans="3:3">
      <c r="C15410" s="3"/>
    </row>
    <row r="15411" spans="3:3">
      <c r="C15411" s="3"/>
    </row>
    <row r="15412" spans="3:3">
      <c r="C15412" s="3"/>
    </row>
    <row r="15413" spans="3:3">
      <c r="C15413" s="3"/>
    </row>
    <row r="15414" spans="3:3">
      <c r="C15414" s="3"/>
    </row>
    <row r="15415" spans="3:3">
      <c r="C15415" s="3"/>
    </row>
    <row r="15416" spans="3:3">
      <c r="C15416" s="3"/>
    </row>
    <row r="15417" spans="3:3">
      <c r="C15417" s="3"/>
    </row>
    <row r="15418" spans="3:3">
      <c r="C15418" s="3"/>
    </row>
    <row r="15419" spans="3:3">
      <c r="C15419" s="3"/>
    </row>
    <row r="15420" spans="3:3">
      <c r="C15420" s="3"/>
    </row>
    <row r="15421" spans="3:3">
      <c r="C15421" s="3"/>
    </row>
    <row r="15422" spans="3:3">
      <c r="C15422" s="3"/>
    </row>
    <row r="15423" spans="3:3">
      <c r="C15423" s="3"/>
    </row>
    <row r="15424" spans="3:3">
      <c r="C15424" s="3"/>
    </row>
    <row r="15425" spans="3:3">
      <c r="C15425" s="3"/>
    </row>
    <row r="15426" spans="3:3">
      <c r="C15426" s="3"/>
    </row>
    <row r="15427" spans="3:3">
      <c r="C15427" s="3"/>
    </row>
    <row r="15428" spans="3:3">
      <c r="C15428" s="3"/>
    </row>
    <row r="15429" spans="3:3">
      <c r="C15429" s="3"/>
    </row>
    <row r="15430" spans="3:3">
      <c r="C15430" s="3"/>
    </row>
    <row r="15431" spans="3:3">
      <c r="C15431" s="3"/>
    </row>
    <row r="15432" spans="3:3">
      <c r="C15432" s="3"/>
    </row>
    <row r="15433" spans="3:3">
      <c r="C15433" s="3"/>
    </row>
    <row r="15434" spans="3:3">
      <c r="C15434" s="3"/>
    </row>
    <row r="15435" spans="3:3">
      <c r="C15435" s="3"/>
    </row>
    <row r="15436" spans="3:3">
      <c r="C15436" s="3"/>
    </row>
    <row r="15437" spans="3:3">
      <c r="C15437" s="3"/>
    </row>
    <row r="15438" spans="3:3">
      <c r="C15438" s="3"/>
    </row>
    <row r="15439" spans="3:3">
      <c r="C15439" s="3"/>
    </row>
    <row r="15440" spans="3:3">
      <c r="C15440" s="3"/>
    </row>
    <row r="15441" spans="3:3">
      <c r="C15441" s="3"/>
    </row>
    <row r="15442" spans="3:3">
      <c r="C15442" s="3"/>
    </row>
    <row r="15443" spans="3:3">
      <c r="C15443" s="3"/>
    </row>
    <row r="15444" spans="3:3">
      <c r="C15444" s="3"/>
    </row>
    <row r="15445" spans="3:3">
      <c r="C15445" s="3"/>
    </row>
    <row r="15446" spans="3:3">
      <c r="C15446" s="3"/>
    </row>
    <row r="15447" spans="3:3">
      <c r="C15447" s="3"/>
    </row>
    <row r="15448" spans="3:3">
      <c r="C15448" s="3"/>
    </row>
    <row r="15449" spans="3:3">
      <c r="C15449" s="3"/>
    </row>
    <row r="15450" spans="3:3">
      <c r="C15450" s="3"/>
    </row>
    <row r="15451" spans="3:3">
      <c r="C15451" s="3"/>
    </row>
    <row r="15452" spans="3:3">
      <c r="C15452" s="3"/>
    </row>
    <row r="15453" spans="3:3">
      <c r="C15453" s="3"/>
    </row>
    <row r="15454" spans="3:3">
      <c r="C15454" s="3"/>
    </row>
    <row r="15455" spans="3:3">
      <c r="C15455" s="3"/>
    </row>
    <row r="15456" spans="3:3">
      <c r="C15456" s="3"/>
    </row>
    <row r="15457" spans="3:3">
      <c r="C15457" s="3"/>
    </row>
    <row r="15458" spans="3:3">
      <c r="C15458" s="3"/>
    </row>
    <row r="15459" spans="3:3">
      <c r="C15459" s="3"/>
    </row>
    <row r="15460" spans="3:3">
      <c r="C15460" s="3"/>
    </row>
    <row r="15461" spans="3:3">
      <c r="C15461" s="3"/>
    </row>
    <row r="15462" spans="3:3">
      <c r="C15462" s="3"/>
    </row>
    <row r="15463" spans="3:3">
      <c r="C15463" s="3"/>
    </row>
    <row r="15464" spans="3:3">
      <c r="C15464" s="3"/>
    </row>
    <row r="15465" spans="3:3">
      <c r="C15465" s="3"/>
    </row>
    <row r="15466" spans="3:3">
      <c r="C15466" s="3"/>
    </row>
    <row r="15467" spans="3:3">
      <c r="C15467" s="3"/>
    </row>
    <row r="15468" spans="3:3">
      <c r="C15468" s="3"/>
    </row>
    <row r="15469" spans="3:3">
      <c r="C15469" s="3"/>
    </row>
    <row r="15470" spans="3:3">
      <c r="C15470" s="3"/>
    </row>
    <row r="15471" spans="3:3">
      <c r="C15471" s="3"/>
    </row>
    <row r="15472" spans="3:3">
      <c r="C15472" s="3"/>
    </row>
    <row r="15473" spans="3:3">
      <c r="C15473" s="3"/>
    </row>
    <row r="15474" spans="3:3">
      <c r="C15474" s="3"/>
    </row>
    <row r="15475" spans="3:3">
      <c r="C15475" s="3"/>
    </row>
    <row r="15476" spans="3:3">
      <c r="C15476" s="3"/>
    </row>
    <row r="15477" spans="3:3">
      <c r="C15477" s="3"/>
    </row>
    <row r="15478" spans="3:3">
      <c r="C15478" s="3"/>
    </row>
    <row r="15479" spans="3:3">
      <c r="C15479" s="3"/>
    </row>
    <row r="15480" spans="3:3">
      <c r="C15480" s="3"/>
    </row>
    <row r="15481" spans="3:3">
      <c r="C15481" s="3"/>
    </row>
    <row r="15482" spans="3:3">
      <c r="C15482" s="3"/>
    </row>
    <row r="15483" spans="3:3">
      <c r="C15483" s="3"/>
    </row>
    <row r="15484" spans="3:3">
      <c r="C15484" s="3"/>
    </row>
    <row r="15485" spans="3:3">
      <c r="C15485" s="3"/>
    </row>
    <row r="15486" spans="3:3">
      <c r="C15486" s="3"/>
    </row>
    <row r="15487" spans="3:3">
      <c r="C15487" s="3"/>
    </row>
    <row r="15488" spans="3:3">
      <c r="C15488" s="3"/>
    </row>
    <row r="15489" spans="3:3">
      <c r="C15489" s="3"/>
    </row>
    <row r="15490" spans="3:3">
      <c r="C15490" s="3"/>
    </row>
    <row r="15491" spans="3:3">
      <c r="C15491" s="3"/>
    </row>
    <row r="15492" spans="3:3">
      <c r="C15492" s="3"/>
    </row>
    <row r="15493" spans="3:3">
      <c r="C15493" s="3"/>
    </row>
    <row r="15494" spans="3:3">
      <c r="C15494" s="3"/>
    </row>
    <row r="15495" spans="3:3">
      <c r="C15495" s="3"/>
    </row>
    <row r="15496" spans="3:3">
      <c r="C15496" s="3"/>
    </row>
    <row r="15497" spans="3:3">
      <c r="C15497" s="3"/>
    </row>
    <row r="15498" spans="3:3">
      <c r="C15498" s="3"/>
    </row>
    <row r="15499" spans="3:3">
      <c r="C15499" s="3"/>
    </row>
    <row r="15500" spans="3:3">
      <c r="C15500" s="3"/>
    </row>
    <row r="15501" spans="3:3">
      <c r="C15501" s="3"/>
    </row>
    <row r="15502" spans="3:3">
      <c r="C15502" s="3"/>
    </row>
    <row r="15503" spans="3:3">
      <c r="C15503" s="3"/>
    </row>
    <row r="15504" spans="3:3">
      <c r="C15504" s="3"/>
    </row>
    <row r="15505" spans="3:3">
      <c r="C15505" s="3"/>
    </row>
    <row r="15506" spans="3:3">
      <c r="C15506" s="3"/>
    </row>
    <row r="15507" spans="3:3">
      <c r="C15507" s="3"/>
    </row>
    <row r="15508" spans="3:3">
      <c r="C15508" s="3"/>
    </row>
    <row r="15509" spans="3:3">
      <c r="C15509" s="3"/>
    </row>
    <row r="15510" spans="3:3">
      <c r="C15510" s="3"/>
    </row>
    <row r="15511" spans="3:3">
      <c r="C15511" s="3"/>
    </row>
    <row r="15512" spans="3:3">
      <c r="C15512" s="3"/>
    </row>
    <row r="15513" spans="3:3">
      <c r="C15513" s="3"/>
    </row>
    <row r="15514" spans="3:3">
      <c r="C15514" s="3"/>
    </row>
    <row r="15515" spans="3:3">
      <c r="C15515" s="3"/>
    </row>
    <row r="15516" spans="3:3">
      <c r="C15516" s="3"/>
    </row>
    <row r="15517" spans="3:3">
      <c r="C15517" s="3"/>
    </row>
    <row r="15518" spans="3:3">
      <c r="C15518" s="3"/>
    </row>
    <row r="15519" spans="3:3">
      <c r="C15519" s="3"/>
    </row>
    <row r="15520" spans="3:3">
      <c r="C15520" s="3"/>
    </row>
    <row r="15521" spans="3:3">
      <c r="C15521" s="3"/>
    </row>
    <row r="15522" spans="3:3">
      <c r="C15522" s="3"/>
    </row>
    <row r="15523" spans="3:3">
      <c r="C15523" s="3"/>
    </row>
    <row r="15524" spans="3:3">
      <c r="C15524" s="3"/>
    </row>
    <row r="15525" spans="3:3">
      <c r="C15525" s="3"/>
    </row>
    <row r="15526" spans="3:3">
      <c r="C15526" s="3"/>
    </row>
    <row r="15527" spans="3:3">
      <c r="C15527" s="3"/>
    </row>
    <row r="15528" spans="3:3">
      <c r="C15528" s="3"/>
    </row>
    <row r="15529" spans="3:3">
      <c r="C15529" s="3"/>
    </row>
    <row r="15530" spans="3:3">
      <c r="C15530" s="3"/>
    </row>
    <row r="15531" spans="3:3">
      <c r="C15531" s="3"/>
    </row>
    <row r="15532" spans="3:3">
      <c r="C15532" s="3"/>
    </row>
    <row r="15533" spans="3:3">
      <c r="C15533" s="3"/>
    </row>
    <row r="15534" spans="3:3">
      <c r="C15534" s="3"/>
    </row>
    <row r="15535" spans="3:3">
      <c r="C15535" s="3"/>
    </row>
    <row r="15536" spans="3:3">
      <c r="C15536" s="3"/>
    </row>
    <row r="15537" spans="3:3">
      <c r="C15537" s="3"/>
    </row>
    <row r="15538" spans="3:3">
      <c r="C15538" s="3"/>
    </row>
    <row r="15539" spans="3:3">
      <c r="C15539" s="3"/>
    </row>
    <row r="15540" spans="3:3">
      <c r="C15540" s="3"/>
    </row>
    <row r="15541" spans="3:3">
      <c r="C15541" s="3"/>
    </row>
    <row r="15542" spans="3:3">
      <c r="C15542" s="3"/>
    </row>
    <row r="15543" spans="3:3">
      <c r="C15543" s="3"/>
    </row>
    <row r="15544" spans="3:3">
      <c r="C15544" s="3"/>
    </row>
    <row r="15545" spans="3:3">
      <c r="C15545" s="3"/>
    </row>
    <row r="15546" spans="3:3">
      <c r="C15546" s="3"/>
    </row>
    <row r="15547" spans="3:3">
      <c r="C15547" s="3"/>
    </row>
    <row r="15548" spans="3:3">
      <c r="C15548" s="3"/>
    </row>
    <row r="15549" spans="3:3">
      <c r="C15549" s="3"/>
    </row>
    <row r="15550" spans="3:3">
      <c r="C15550" s="3"/>
    </row>
    <row r="15551" spans="3:3">
      <c r="C15551" s="3"/>
    </row>
    <row r="15552" spans="3:3">
      <c r="C15552" s="3"/>
    </row>
    <row r="15553" spans="3:3">
      <c r="C15553" s="3"/>
    </row>
    <row r="15554" spans="3:3">
      <c r="C15554" s="3"/>
    </row>
    <row r="15555" spans="3:3">
      <c r="C15555" s="3"/>
    </row>
    <row r="15556" spans="3:3">
      <c r="C15556" s="3"/>
    </row>
    <row r="15557" spans="3:3">
      <c r="C15557" s="3"/>
    </row>
    <row r="15558" spans="3:3">
      <c r="C15558" s="3"/>
    </row>
    <row r="15559" spans="3:3">
      <c r="C15559" s="3"/>
    </row>
    <row r="15560" spans="3:3">
      <c r="C15560" s="3"/>
    </row>
    <row r="15561" spans="3:3">
      <c r="C15561" s="3"/>
    </row>
    <row r="15562" spans="3:3">
      <c r="C15562" s="3"/>
    </row>
    <row r="15563" spans="3:3">
      <c r="C15563" s="3"/>
    </row>
    <row r="15564" spans="3:3">
      <c r="C15564" s="3"/>
    </row>
    <row r="15565" spans="3:3">
      <c r="C15565" s="3"/>
    </row>
    <row r="15566" spans="3:3">
      <c r="C15566" s="3"/>
    </row>
    <row r="15567" spans="3:3">
      <c r="C15567" s="3"/>
    </row>
    <row r="15568" spans="3:3">
      <c r="C15568" s="3"/>
    </row>
    <row r="15569" spans="3:3">
      <c r="C15569" s="3"/>
    </row>
    <row r="15570" spans="3:3">
      <c r="C15570" s="3"/>
    </row>
    <row r="15571" spans="3:3">
      <c r="C15571" s="3"/>
    </row>
    <row r="15572" spans="3:3">
      <c r="C15572" s="3"/>
    </row>
    <row r="15573" spans="3:3">
      <c r="C15573" s="3"/>
    </row>
    <row r="15574" spans="3:3">
      <c r="C15574" s="3"/>
    </row>
    <row r="15575" spans="3:3">
      <c r="C15575" s="3"/>
    </row>
    <row r="15576" spans="3:3">
      <c r="C15576" s="3"/>
    </row>
    <row r="15577" spans="3:3">
      <c r="C15577" s="3"/>
    </row>
    <row r="15578" spans="3:3">
      <c r="C15578" s="3"/>
    </row>
    <row r="15579" spans="3:3">
      <c r="C15579" s="3"/>
    </row>
    <row r="15580" spans="3:3">
      <c r="C15580" s="3"/>
    </row>
    <row r="15581" spans="3:3">
      <c r="C15581" s="3"/>
    </row>
    <row r="15582" spans="3:3">
      <c r="C15582" s="3"/>
    </row>
    <row r="15583" spans="3:3">
      <c r="C15583" s="3"/>
    </row>
    <row r="15584" spans="3:3">
      <c r="C15584" s="3"/>
    </row>
    <row r="15585" spans="3:3">
      <c r="C15585" s="3"/>
    </row>
    <row r="15586" spans="3:3">
      <c r="C15586" s="3"/>
    </row>
    <row r="15587" spans="3:3">
      <c r="C15587" s="3"/>
    </row>
    <row r="15588" spans="3:3">
      <c r="C15588" s="3"/>
    </row>
    <row r="15589" spans="3:3">
      <c r="C15589" s="3"/>
    </row>
    <row r="15590" spans="3:3">
      <c r="C15590" s="3"/>
    </row>
    <row r="15591" spans="3:3">
      <c r="C15591" s="3"/>
    </row>
    <row r="15592" spans="3:3">
      <c r="C15592" s="3"/>
    </row>
    <row r="15593" spans="3:3">
      <c r="C15593" s="3"/>
    </row>
    <row r="15594" spans="3:3">
      <c r="C15594" s="3"/>
    </row>
    <row r="15595" spans="3:3">
      <c r="C15595" s="3"/>
    </row>
    <row r="15596" spans="3:3">
      <c r="C15596" s="3"/>
    </row>
    <row r="15597" spans="3:3">
      <c r="C15597" s="3"/>
    </row>
    <row r="15598" spans="3:3">
      <c r="C15598" s="3"/>
    </row>
    <row r="15599" spans="3:3">
      <c r="C15599" s="3"/>
    </row>
    <row r="15600" spans="3:3">
      <c r="C15600" s="3"/>
    </row>
    <row r="15601" spans="3:3">
      <c r="C15601" s="3"/>
    </row>
    <row r="15602" spans="3:3">
      <c r="C15602" s="3"/>
    </row>
    <row r="15603" spans="3:3">
      <c r="C15603" s="3"/>
    </row>
    <row r="15604" spans="3:3">
      <c r="C15604" s="3"/>
    </row>
    <row r="15605" spans="3:3">
      <c r="C15605" s="3"/>
    </row>
    <row r="15606" spans="3:3">
      <c r="C15606" s="3"/>
    </row>
    <row r="15607" spans="3:3">
      <c r="C15607" s="3"/>
    </row>
    <row r="15608" spans="3:3">
      <c r="C15608" s="3"/>
    </row>
    <row r="15609" spans="3:3">
      <c r="C15609" s="3"/>
    </row>
    <row r="15610" spans="3:3">
      <c r="C15610" s="3"/>
    </row>
    <row r="15611" spans="3:3">
      <c r="C15611" s="3"/>
    </row>
    <row r="15612" spans="3:3">
      <c r="C15612" s="3"/>
    </row>
    <row r="15613" spans="3:3">
      <c r="C15613" s="3"/>
    </row>
    <row r="15614" spans="3:3">
      <c r="C15614" s="3"/>
    </row>
    <row r="15615" spans="3:3">
      <c r="C15615" s="3"/>
    </row>
    <row r="15616" spans="3:3">
      <c r="C15616" s="3"/>
    </row>
    <row r="15617" spans="3:3">
      <c r="C15617" s="3"/>
    </row>
    <row r="15618" spans="3:3">
      <c r="C15618" s="3"/>
    </row>
    <row r="15619" spans="3:3">
      <c r="C15619" s="3"/>
    </row>
    <row r="15620" spans="3:3">
      <c r="C15620" s="3"/>
    </row>
    <row r="15621" spans="3:3">
      <c r="C15621" s="3"/>
    </row>
    <row r="15622" spans="3:3">
      <c r="C15622" s="3"/>
    </row>
    <row r="15623" spans="3:3">
      <c r="C15623" s="3"/>
    </row>
    <row r="15624" spans="3:3">
      <c r="C15624" s="3"/>
    </row>
    <row r="15625" spans="3:3">
      <c r="C15625" s="3"/>
    </row>
    <row r="15626" spans="3:3">
      <c r="C15626" s="3"/>
    </row>
    <row r="15627" spans="3:3">
      <c r="C15627" s="3"/>
    </row>
    <row r="15628" spans="3:3">
      <c r="C15628" s="3"/>
    </row>
    <row r="15629" spans="3:3">
      <c r="C15629" s="3"/>
    </row>
    <row r="15630" spans="3:3">
      <c r="C15630" s="3"/>
    </row>
    <row r="15631" spans="3:3">
      <c r="C15631" s="3"/>
    </row>
    <row r="15632" spans="3:3">
      <c r="C15632" s="3"/>
    </row>
    <row r="15633" spans="3:3">
      <c r="C15633" s="3"/>
    </row>
    <row r="15634" spans="3:3">
      <c r="C15634" s="3"/>
    </row>
    <row r="15635" spans="3:3">
      <c r="C15635" s="3"/>
    </row>
    <row r="15636" spans="3:3">
      <c r="C15636" s="3"/>
    </row>
    <row r="15637" spans="3:3">
      <c r="C15637" s="3"/>
    </row>
    <row r="15638" spans="3:3">
      <c r="C15638" s="3"/>
    </row>
    <row r="15639" spans="3:3">
      <c r="C15639" s="3"/>
    </row>
    <row r="15640" spans="3:3">
      <c r="C15640" s="3"/>
    </row>
    <row r="15641" spans="3:3">
      <c r="C15641" s="3"/>
    </row>
    <row r="15642" spans="3:3">
      <c r="C15642" s="3"/>
    </row>
    <row r="15643" spans="3:3">
      <c r="C15643" s="3"/>
    </row>
    <row r="15644" spans="3:3">
      <c r="C15644" s="3"/>
    </row>
    <row r="15645" spans="3:3">
      <c r="C15645" s="3"/>
    </row>
    <row r="15646" spans="3:3">
      <c r="C15646" s="3"/>
    </row>
    <row r="15647" spans="3:3">
      <c r="C15647" s="3"/>
    </row>
    <row r="15648" spans="3:3">
      <c r="C15648" s="3"/>
    </row>
    <row r="15649" spans="3:3">
      <c r="C15649" s="3"/>
    </row>
    <row r="15650" spans="3:3">
      <c r="C15650" s="3"/>
    </row>
    <row r="15651" spans="3:3">
      <c r="C15651" s="3"/>
    </row>
    <row r="15652" spans="3:3">
      <c r="C15652" s="3"/>
    </row>
    <row r="15653" spans="3:3">
      <c r="C15653" s="3"/>
    </row>
    <row r="15654" spans="3:3">
      <c r="C15654" s="3"/>
    </row>
    <row r="15655" spans="3:3">
      <c r="C15655" s="3"/>
    </row>
    <row r="15656" spans="3:3">
      <c r="C15656" s="3"/>
    </row>
    <row r="15657" spans="3:3">
      <c r="C15657" s="3"/>
    </row>
    <row r="15658" spans="3:3">
      <c r="C15658" s="3"/>
    </row>
    <row r="15659" spans="3:3">
      <c r="C15659" s="3"/>
    </row>
    <row r="15660" spans="3:3">
      <c r="C15660" s="3"/>
    </row>
    <row r="15661" spans="3:3">
      <c r="C15661" s="3"/>
    </row>
    <row r="15662" spans="3:3">
      <c r="C15662" s="3"/>
    </row>
    <row r="15663" spans="3:3">
      <c r="C15663" s="3"/>
    </row>
    <row r="15664" spans="3:3">
      <c r="C15664" s="3"/>
    </row>
    <row r="15665" spans="3:3">
      <c r="C15665" s="3"/>
    </row>
    <row r="15666" spans="3:3">
      <c r="C15666" s="3"/>
    </row>
    <row r="15667" spans="3:3">
      <c r="C15667" s="3"/>
    </row>
    <row r="15668" spans="3:3">
      <c r="C15668" s="3"/>
    </row>
    <row r="15669" spans="3:3">
      <c r="C15669" s="3"/>
    </row>
    <row r="15670" spans="3:3">
      <c r="C15670" s="3"/>
    </row>
    <row r="15671" spans="3:3">
      <c r="C15671" s="3"/>
    </row>
    <row r="15672" spans="3:3">
      <c r="C15672" s="3"/>
    </row>
    <row r="15673" spans="3:3">
      <c r="C15673" s="3"/>
    </row>
    <row r="15674" spans="3:3">
      <c r="C15674" s="3"/>
    </row>
    <row r="15675" spans="3:3">
      <c r="C15675" s="3"/>
    </row>
    <row r="15676" spans="3:3">
      <c r="C15676" s="3"/>
    </row>
    <row r="15677" spans="3:3">
      <c r="C15677" s="3"/>
    </row>
    <row r="15678" spans="3:3">
      <c r="C15678" s="3"/>
    </row>
    <row r="15679" spans="3:3">
      <c r="C15679" s="3"/>
    </row>
    <row r="15680" spans="3:3">
      <c r="C15680" s="3"/>
    </row>
    <row r="15681" spans="3:3">
      <c r="C15681" s="3"/>
    </row>
    <row r="15682" spans="3:3">
      <c r="C15682" s="3"/>
    </row>
    <row r="15683" spans="3:3">
      <c r="C15683" s="3"/>
    </row>
    <row r="15684" spans="3:3">
      <c r="C15684" s="3"/>
    </row>
    <row r="15685" spans="3:3">
      <c r="C15685" s="3"/>
    </row>
    <row r="15686" spans="3:3">
      <c r="C15686" s="3"/>
    </row>
    <row r="15687" spans="3:3">
      <c r="C15687" s="3"/>
    </row>
    <row r="15688" spans="3:3">
      <c r="C15688" s="3"/>
    </row>
    <row r="15689" spans="3:3">
      <c r="C15689" s="3"/>
    </row>
    <row r="15690" spans="3:3">
      <c r="C15690" s="3"/>
    </row>
    <row r="15691" spans="3:3">
      <c r="C15691" s="3"/>
    </row>
    <row r="15692" spans="3:3">
      <c r="C15692" s="3"/>
    </row>
    <row r="15693" spans="3:3">
      <c r="C15693" s="3"/>
    </row>
    <row r="15694" spans="3:3">
      <c r="C15694" s="3"/>
    </row>
    <row r="15695" spans="3:3">
      <c r="C15695" s="3"/>
    </row>
    <row r="15696" spans="3:3">
      <c r="C15696" s="3"/>
    </row>
    <row r="15697" spans="3:3">
      <c r="C15697" s="3"/>
    </row>
    <row r="15698" spans="3:3">
      <c r="C15698" s="3"/>
    </row>
    <row r="15699" spans="3:3">
      <c r="C15699" s="3"/>
    </row>
    <row r="15700" spans="3:3">
      <c r="C15700" s="3"/>
    </row>
    <row r="15701" spans="3:3">
      <c r="C15701" s="3"/>
    </row>
    <row r="15702" spans="3:3">
      <c r="C15702" s="3"/>
    </row>
    <row r="15703" spans="3:3">
      <c r="C15703" s="3"/>
    </row>
    <row r="15704" spans="3:3">
      <c r="C15704" s="3"/>
    </row>
    <row r="15705" spans="3:3">
      <c r="C15705" s="3"/>
    </row>
    <row r="15706" spans="3:3">
      <c r="C15706" s="3"/>
    </row>
    <row r="15707" spans="3:3">
      <c r="C15707" s="3"/>
    </row>
    <row r="15708" spans="3:3">
      <c r="C15708" s="3"/>
    </row>
    <row r="15709" spans="3:3">
      <c r="C15709" s="3"/>
    </row>
    <row r="15710" spans="3:3">
      <c r="C15710" s="3"/>
    </row>
    <row r="15711" spans="3:3">
      <c r="C15711" s="3"/>
    </row>
    <row r="15712" spans="3:3">
      <c r="C15712" s="3"/>
    </row>
    <row r="15713" spans="3:3">
      <c r="C15713" s="3"/>
    </row>
    <row r="15714" spans="3:3">
      <c r="C15714" s="3"/>
    </row>
    <row r="15715" spans="3:3">
      <c r="C15715" s="3"/>
    </row>
    <row r="15716" spans="3:3">
      <c r="C15716" s="3"/>
    </row>
    <row r="15717" spans="3:3">
      <c r="C15717" s="3"/>
    </row>
    <row r="15718" spans="3:3">
      <c r="C15718" s="3"/>
    </row>
    <row r="15719" spans="3:3">
      <c r="C15719" s="3"/>
    </row>
    <row r="15720" spans="3:3">
      <c r="C15720" s="3"/>
    </row>
    <row r="15721" spans="3:3">
      <c r="C15721" s="3"/>
    </row>
    <row r="15722" spans="3:3">
      <c r="C15722" s="3"/>
    </row>
    <row r="15723" spans="3:3">
      <c r="C15723" s="3"/>
    </row>
    <row r="15724" spans="3:3">
      <c r="C15724" s="3"/>
    </row>
    <row r="15725" spans="3:3">
      <c r="C15725" s="3"/>
    </row>
    <row r="15726" spans="3:3">
      <c r="C15726" s="3"/>
    </row>
    <row r="15727" spans="3:3">
      <c r="C15727" s="3"/>
    </row>
    <row r="15728" spans="3:3">
      <c r="C15728" s="3"/>
    </row>
    <row r="15729" spans="3:3">
      <c r="C15729" s="3"/>
    </row>
    <row r="15730" spans="3:3">
      <c r="C15730" s="3"/>
    </row>
    <row r="15731" spans="3:3">
      <c r="C15731" s="3"/>
    </row>
    <row r="15732" spans="3:3">
      <c r="C15732" s="3"/>
    </row>
    <row r="15733" spans="3:3">
      <c r="C15733" s="3"/>
    </row>
    <row r="15734" spans="3:3">
      <c r="C15734" s="3"/>
    </row>
    <row r="15735" spans="3:3">
      <c r="C15735" s="3"/>
    </row>
    <row r="15736" spans="3:3">
      <c r="C15736" s="3"/>
    </row>
    <row r="15737" spans="3:3">
      <c r="C15737" s="3"/>
    </row>
    <row r="15738" spans="3:3">
      <c r="C15738" s="3"/>
    </row>
    <row r="15739" spans="3:3">
      <c r="C15739" s="3"/>
    </row>
    <row r="15740" spans="3:3">
      <c r="C15740" s="3"/>
    </row>
    <row r="15741" spans="3:3">
      <c r="C15741" s="3"/>
    </row>
    <row r="15742" spans="3:3">
      <c r="C15742" s="3"/>
    </row>
    <row r="15743" spans="3:3">
      <c r="C15743" s="3"/>
    </row>
    <row r="15744" spans="3:3">
      <c r="C15744" s="3"/>
    </row>
    <row r="15745" spans="3:3">
      <c r="C15745" s="3"/>
    </row>
    <row r="15746" spans="3:3">
      <c r="C15746" s="3"/>
    </row>
    <row r="15747" spans="3:3">
      <c r="C15747" s="3"/>
    </row>
    <row r="15748" spans="3:3">
      <c r="C15748" s="3"/>
    </row>
    <row r="15749" spans="3:3">
      <c r="C15749" s="3"/>
    </row>
    <row r="15750" spans="3:3">
      <c r="C15750" s="3"/>
    </row>
    <row r="15751" spans="3:3">
      <c r="C15751" s="3"/>
    </row>
    <row r="15752" spans="3:3">
      <c r="C15752" s="3"/>
    </row>
    <row r="15753" spans="3:3">
      <c r="C15753" s="3"/>
    </row>
    <row r="15754" spans="3:3">
      <c r="C15754" s="3"/>
    </row>
    <row r="15755" spans="3:3">
      <c r="C15755" s="3"/>
    </row>
    <row r="15756" spans="3:3">
      <c r="C15756" s="3"/>
    </row>
    <row r="15757" spans="3:3">
      <c r="C15757" s="3"/>
    </row>
    <row r="15758" spans="3:3">
      <c r="C15758" s="3"/>
    </row>
    <row r="15759" spans="3:3">
      <c r="C15759" s="3"/>
    </row>
    <row r="15760" spans="3:3">
      <c r="C15760" s="3"/>
    </row>
    <row r="15761" spans="3:3">
      <c r="C15761" s="3"/>
    </row>
    <row r="15762" spans="3:3">
      <c r="C15762" s="3"/>
    </row>
    <row r="15763" spans="3:3">
      <c r="C15763" s="3"/>
    </row>
    <row r="15764" spans="3:3">
      <c r="C15764" s="3"/>
    </row>
    <row r="15765" spans="3:3">
      <c r="C15765" s="3"/>
    </row>
    <row r="15766" spans="3:3">
      <c r="C15766" s="3"/>
    </row>
    <row r="15767" spans="3:3">
      <c r="C15767" s="3"/>
    </row>
    <row r="15768" spans="3:3">
      <c r="C15768" s="3"/>
    </row>
    <row r="15769" spans="3:3">
      <c r="C15769" s="3"/>
    </row>
    <row r="15770" spans="3:3">
      <c r="C15770" s="3"/>
    </row>
    <row r="15771" spans="3:3">
      <c r="C15771" s="3"/>
    </row>
    <row r="15772" spans="3:3">
      <c r="C15772" s="3"/>
    </row>
    <row r="15773" spans="3:3">
      <c r="C15773" s="3"/>
    </row>
    <row r="15774" spans="3:3">
      <c r="C15774" s="3"/>
    </row>
    <row r="15775" spans="3:3">
      <c r="C15775" s="3"/>
    </row>
    <row r="15776" spans="3:3">
      <c r="C15776" s="3"/>
    </row>
    <row r="15777" spans="3:3">
      <c r="C15777" s="3"/>
    </row>
    <row r="15778" spans="3:3">
      <c r="C15778" s="3"/>
    </row>
    <row r="15779" spans="3:3">
      <c r="C15779" s="3"/>
    </row>
    <row r="15780" spans="3:3">
      <c r="C15780" s="3"/>
    </row>
    <row r="15781" spans="3:3">
      <c r="C15781" s="3"/>
    </row>
    <row r="15782" spans="3:3">
      <c r="C15782" s="3"/>
    </row>
    <row r="15783" spans="3:3">
      <c r="C15783" s="3"/>
    </row>
    <row r="15784" spans="3:3">
      <c r="C15784" s="3"/>
    </row>
    <row r="15785" spans="3:3">
      <c r="C15785" s="3"/>
    </row>
    <row r="15786" spans="3:3">
      <c r="C15786" s="3"/>
    </row>
    <row r="15787" spans="3:3">
      <c r="C15787" s="3"/>
    </row>
    <row r="15788" spans="3:3">
      <c r="C15788" s="3"/>
    </row>
    <row r="15789" spans="3:3">
      <c r="C15789" s="3"/>
    </row>
    <row r="15790" spans="3:3">
      <c r="C15790" s="3"/>
    </row>
    <row r="15791" spans="3:3">
      <c r="C15791" s="3"/>
    </row>
    <row r="15792" spans="3:3">
      <c r="C15792" s="3"/>
    </row>
    <row r="15793" spans="3:3">
      <c r="C15793" s="3"/>
    </row>
    <row r="15794" spans="3:3">
      <c r="C15794" s="3"/>
    </row>
    <row r="15795" spans="3:3">
      <c r="C15795" s="3"/>
    </row>
    <row r="15796" spans="3:3">
      <c r="C15796" s="3"/>
    </row>
    <row r="15797" spans="3:3">
      <c r="C15797" s="3"/>
    </row>
    <row r="15798" spans="3:3">
      <c r="C15798" s="3"/>
    </row>
    <row r="15799" spans="3:3">
      <c r="C15799" s="3"/>
    </row>
    <row r="15800" spans="3:3">
      <c r="C15800" s="3"/>
    </row>
    <row r="15801" spans="3:3">
      <c r="C15801" s="3"/>
    </row>
    <row r="15802" spans="3:3">
      <c r="C15802" s="3"/>
    </row>
    <row r="15803" spans="3:3">
      <c r="C15803" s="3"/>
    </row>
    <row r="15804" spans="3:3">
      <c r="C15804" s="3"/>
    </row>
    <row r="15805" spans="3:3">
      <c r="C15805" s="3"/>
    </row>
    <row r="15806" spans="3:3">
      <c r="C15806" s="3"/>
    </row>
    <row r="15807" spans="3:3">
      <c r="C15807" s="3"/>
    </row>
    <row r="15808" spans="3:3">
      <c r="C15808" s="3"/>
    </row>
    <row r="15809" spans="3:3">
      <c r="C15809" s="3"/>
    </row>
    <row r="15810" spans="3:3">
      <c r="C15810" s="3"/>
    </row>
    <row r="15811" spans="3:3">
      <c r="C15811" s="3"/>
    </row>
    <row r="15812" spans="3:3">
      <c r="C15812" s="3"/>
    </row>
    <row r="15813" spans="3:3">
      <c r="C15813" s="3"/>
    </row>
    <row r="15814" spans="3:3">
      <c r="C15814" s="3"/>
    </row>
    <row r="15815" spans="3:3">
      <c r="C15815" s="3"/>
    </row>
    <row r="15816" spans="3:3">
      <c r="C15816" s="3"/>
    </row>
    <row r="15817" spans="3:3">
      <c r="C15817" s="3"/>
    </row>
    <row r="15818" spans="3:3">
      <c r="C15818" s="3"/>
    </row>
    <row r="15819" spans="3:3">
      <c r="C15819" s="3"/>
    </row>
    <row r="15820" spans="3:3">
      <c r="C15820" s="3"/>
    </row>
    <row r="15821" spans="3:3">
      <c r="C15821" s="3"/>
    </row>
    <row r="15822" spans="3:3">
      <c r="C15822" s="3"/>
    </row>
    <row r="15823" spans="3:3">
      <c r="C15823" s="3"/>
    </row>
    <row r="15824" spans="3:3">
      <c r="C15824" s="3"/>
    </row>
    <row r="15825" spans="3:3">
      <c r="C15825" s="3"/>
    </row>
    <row r="15826" spans="3:3">
      <c r="C15826" s="3"/>
    </row>
    <row r="15827" spans="3:3">
      <c r="C15827" s="3"/>
    </row>
    <row r="15828" spans="3:3">
      <c r="C15828" s="3"/>
    </row>
    <row r="15829" spans="3:3">
      <c r="C15829" s="3"/>
    </row>
    <row r="15830" spans="3:3">
      <c r="C15830" s="3"/>
    </row>
    <row r="15831" spans="3:3">
      <c r="C15831" s="3"/>
    </row>
    <row r="15832" spans="3:3">
      <c r="C15832" s="3"/>
    </row>
    <row r="15833" spans="3:3">
      <c r="C15833" s="3"/>
    </row>
    <row r="15834" spans="3:3">
      <c r="C15834" s="3"/>
    </row>
    <row r="15835" spans="3:3">
      <c r="C15835" s="3"/>
    </row>
    <row r="15836" spans="3:3">
      <c r="C15836" s="3"/>
    </row>
    <row r="15837" spans="3:3">
      <c r="C15837" s="3"/>
    </row>
    <row r="15838" spans="3:3">
      <c r="C15838" s="3"/>
    </row>
    <row r="15839" spans="3:3">
      <c r="C15839" s="3"/>
    </row>
    <row r="15840" spans="3:3">
      <c r="C15840" s="3"/>
    </row>
    <row r="15841" spans="3:3">
      <c r="C15841" s="3"/>
    </row>
    <row r="15842" spans="3:3">
      <c r="C15842" s="3"/>
    </row>
    <row r="15843" spans="3:3">
      <c r="C15843" s="3"/>
    </row>
    <row r="15844" spans="3:3">
      <c r="C15844" s="3"/>
    </row>
    <row r="15845" spans="3:3">
      <c r="C15845" s="3"/>
    </row>
    <row r="15846" spans="3:3">
      <c r="C15846" s="3"/>
    </row>
    <row r="15847" spans="3:3">
      <c r="C15847" s="3"/>
    </row>
    <row r="15848" spans="3:3">
      <c r="C15848" s="3"/>
    </row>
    <row r="15849" spans="3:3">
      <c r="C15849" s="3"/>
    </row>
    <row r="15850" spans="3:3">
      <c r="C15850" s="3"/>
    </row>
    <row r="15851" spans="3:3">
      <c r="C15851" s="3"/>
    </row>
    <row r="15852" spans="3:3">
      <c r="C15852" s="3"/>
    </row>
    <row r="15853" spans="3:3">
      <c r="C15853" s="3"/>
    </row>
    <row r="15854" spans="3:3">
      <c r="C15854" s="3"/>
    </row>
    <row r="15855" spans="3:3">
      <c r="C15855" s="3"/>
    </row>
    <row r="15856" spans="3:3">
      <c r="C15856" s="3"/>
    </row>
    <row r="15857" spans="3:3">
      <c r="C15857" s="3"/>
    </row>
    <row r="15858" spans="3:3">
      <c r="C15858" s="3"/>
    </row>
    <row r="15859" spans="3:3">
      <c r="C15859" s="3"/>
    </row>
    <row r="15860" spans="3:3">
      <c r="C15860" s="3"/>
    </row>
    <row r="15861" spans="3:3">
      <c r="C15861" s="3"/>
    </row>
    <row r="15862" spans="3:3">
      <c r="C15862" s="3"/>
    </row>
    <row r="15863" spans="3:3">
      <c r="C15863" s="3"/>
    </row>
    <row r="15864" spans="3:3">
      <c r="C15864" s="3"/>
    </row>
    <row r="15865" spans="3:3">
      <c r="C15865" s="3"/>
    </row>
    <row r="15866" spans="3:3">
      <c r="C15866" s="3"/>
    </row>
    <row r="15867" spans="3:3">
      <c r="C15867" s="3"/>
    </row>
    <row r="15868" spans="3:3">
      <c r="C15868" s="3"/>
    </row>
    <row r="15869" spans="3:3">
      <c r="C15869" s="3"/>
    </row>
    <row r="15870" spans="3:3">
      <c r="C15870" s="3"/>
    </row>
    <row r="15871" spans="3:3">
      <c r="C15871" s="3"/>
    </row>
    <row r="15872" spans="3:3">
      <c r="C15872" s="3"/>
    </row>
    <row r="15873" spans="3:3">
      <c r="C15873" s="3"/>
    </row>
    <row r="15874" spans="3:3">
      <c r="C15874" s="3"/>
    </row>
    <row r="15875" spans="3:3">
      <c r="C15875" s="3"/>
    </row>
    <row r="15876" spans="3:3">
      <c r="C15876" s="3"/>
    </row>
    <row r="15877" spans="3:3">
      <c r="C15877" s="3"/>
    </row>
    <row r="15878" spans="3:3">
      <c r="C15878" s="3"/>
    </row>
    <row r="15879" spans="3:3">
      <c r="C15879" s="3"/>
    </row>
    <row r="15880" spans="3:3">
      <c r="C15880" s="3"/>
    </row>
    <row r="15881" spans="3:3">
      <c r="C15881" s="3"/>
    </row>
    <row r="15882" spans="3:3">
      <c r="C15882" s="3"/>
    </row>
    <row r="15883" spans="3:3">
      <c r="C15883" s="3"/>
    </row>
    <row r="15884" spans="3:3">
      <c r="C15884" s="3"/>
    </row>
    <row r="15885" spans="3:3">
      <c r="C15885" s="3"/>
    </row>
    <row r="15886" spans="3:3">
      <c r="C15886" s="3"/>
    </row>
    <row r="15887" spans="3:3">
      <c r="C15887" s="3"/>
    </row>
    <row r="15888" spans="3:3">
      <c r="C15888" s="3"/>
    </row>
    <row r="15889" spans="3:3">
      <c r="C15889" s="3"/>
    </row>
    <row r="15890" spans="3:3">
      <c r="C15890" s="3"/>
    </row>
    <row r="15891" spans="3:3">
      <c r="C15891" s="3"/>
    </row>
    <row r="15892" spans="3:3">
      <c r="C15892" s="3"/>
    </row>
    <row r="15893" spans="3:3">
      <c r="C15893" s="3"/>
    </row>
    <row r="15894" spans="3:3">
      <c r="C15894" s="3"/>
    </row>
    <row r="15895" spans="3:3">
      <c r="C15895" s="3"/>
    </row>
    <row r="15896" spans="3:3">
      <c r="C15896" s="3"/>
    </row>
    <row r="15897" spans="3:3">
      <c r="C15897" s="3"/>
    </row>
    <row r="15898" spans="3:3">
      <c r="C15898" s="3"/>
    </row>
    <row r="15899" spans="3:3">
      <c r="C15899" s="3"/>
    </row>
    <row r="15900" spans="3:3">
      <c r="C15900" s="3"/>
    </row>
    <row r="15901" spans="3:3">
      <c r="C15901" s="3"/>
    </row>
    <row r="15902" spans="3:3">
      <c r="C15902" s="3"/>
    </row>
    <row r="15903" spans="3:3">
      <c r="C15903" s="3"/>
    </row>
    <row r="15904" spans="3:3">
      <c r="C15904" s="3"/>
    </row>
    <row r="15905" spans="3:3">
      <c r="C15905" s="3"/>
    </row>
    <row r="15906" spans="3:3">
      <c r="C15906" s="3"/>
    </row>
    <row r="15907" spans="3:3">
      <c r="C15907" s="3"/>
    </row>
    <row r="15908" spans="3:3">
      <c r="C15908" s="3"/>
    </row>
    <row r="15909" spans="3:3">
      <c r="C15909" s="3"/>
    </row>
    <row r="15910" spans="3:3">
      <c r="C15910" s="3"/>
    </row>
    <row r="15911" spans="3:3">
      <c r="C15911" s="3"/>
    </row>
    <row r="15912" spans="3:3">
      <c r="C15912" s="3"/>
    </row>
    <row r="15913" spans="3:3">
      <c r="C15913" s="3"/>
    </row>
    <row r="15914" spans="3:3">
      <c r="C15914" s="3"/>
    </row>
    <row r="15915" spans="3:3">
      <c r="C15915" s="3"/>
    </row>
    <row r="15916" spans="3:3">
      <c r="C15916" s="3"/>
    </row>
    <row r="15917" spans="3:3">
      <c r="C15917" s="3"/>
    </row>
    <row r="15918" spans="3:3">
      <c r="C15918" s="3"/>
    </row>
    <row r="15919" spans="3:3">
      <c r="C15919" s="3"/>
    </row>
    <row r="15920" spans="3:3">
      <c r="C15920" s="3"/>
    </row>
    <row r="15921" spans="3:3">
      <c r="C15921" s="3"/>
    </row>
    <row r="15922" spans="3:3">
      <c r="C15922" s="3"/>
    </row>
    <row r="15923" spans="3:3">
      <c r="C15923" s="3"/>
    </row>
    <row r="15924" spans="3:3">
      <c r="C15924" s="3"/>
    </row>
    <row r="15925" spans="3:3">
      <c r="C15925" s="3"/>
    </row>
    <row r="15926" spans="3:3">
      <c r="C15926" s="3"/>
    </row>
    <row r="15927" spans="3:3">
      <c r="C15927" s="3"/>
    </row>
    <row r="15928" spans="3:3">
      <c r="C15928" s="3"/>
    </row>
    <row r="15929" spans="3:3">
      <c r="C15929" s="3"/>
    </row>
    <row r="15930" spans="3:3">
      <c r="C15930" s="3"/>
    </row>
    <row r="15931" spans="3:3">
      <c r="C15931" s="3"/>
    </row>
    <row r="15932" spans="3:3">
      <c r="C15932" s="3"/>
    </row>
    <row r="15933" spans="3:3">
      <c r="C15933" s="3"/>
    </row>
    <row r="15934" spans="3:3">
      <c r="C15934" s="3"/>
    </row>
    <row r="15935" spans="3:3">
      <c r="C15935" s="3"/>
    </row>
    <row r="15936" spans="3:3">
      <c r="C15936" s="3"/>
    </row>
    <row r="15937" spans="3:3">
      <c r="C15937" s="3"/>
    </row>
    <row r="15938" spans="3:3">
      <c r="C15938" s="3"/>
    </row>
    <row r="15939" spans="3:3">
      <c r="C15939" s="3"/>
    </row>
    <row r="15940" spans="3:3">
      <c r="C15940" s="3"/>
    </row>
    <row r="15941" spans="3:3">
      <c r="C15941" s="3"/>
    </row>
    <row r="15942" spans="3:3">
      <c r="C15942" s="3"/>
    </row>
    <row r="15943" spans="3:3">
      <c r="C15943" s="3"/>
    </row>
    <row r="15944" spans="3:3">
      <c r="C15944" s="3"/>
    </row>
    <row r="15945" spans="3:3">
      <c r="C15945" s="3"/>
    </row>
    <row r="15946" spans="3:3">
      <c r="C15946" s="3"/>
    </row>
    <row r="15947" spans="3:3">
      <c r="C15947" s="3"/>
    </row>
    <row r="15948" spans="3:3">
      <c r="C15948" s="3"/>
    </row>
    <row r="15949" spans="3:3">
      <c r="C15949" s="3"/>
    </row>
    <row r="15950" spans="3:3">
      <c r="C15950" s="3"/>
    </row>
    <row r="15951" spans="3:3">
      <c r="C15951" s="3"/>
    </row>
    <row r="15952" spans="3:3">
      <c r="C15952" s="3"/>
    </row>
    <row r="15953" spans="3:3">
      <c r="C15953" s="3"/>
    </row>
    <row r="15954" spans="3:3">
      <c r="C15954" s="3"/>
    </row>
    <row r="15955" spans="3:3">
      <c r="C15955" s="3"/>
    </row>
    <row r="15956" spans="3:3">
      <c r="C15956" s="3"/>
    </row>
    <row r="15957" spans="3:3">
      <c r="C15957" s="3"/>
    </row>
    <row r="15958" spans="3:3">
      <c r="C15958" s="3"/>
    </row>
    <row r="15959" spans="3:3">
      <c r="C15959" s="3"/>
    </row>
    <row r="15960" spans="3:3">
      <c r="C15960" s="3"/>
    </row>
    <row r="15961" spans="3:3">
      <c r="C15961" s="3"/>
    </row>
    <row r="15962" spans="3:3">
      <c r="C15962" s="3"/>
    </row>
    <row r="15963" spans="3:3">
      <c r="C15963" s="3"/>
    </row>
    <row r="15964" spans="3:3">
      <c r="C15964" s="3"/>
    </row>
    <row r="15965" spans="3:3">
      <c r="C15965" s="3"/>
    </row>
    <row r="15966" spans="3:3">
      <c r="C15966" s="3"/>
    </row>
    <row r="15967" spans="3:3">
      <c r="C15967" s="3"/>
    </row>
    <row r="15968" spans="3:3">
      <c r="C15968" s="3"/>
    </row>
    <row r="15969" spans="3:3">
      <c r="C15969" s="3"/>
    </row>
    <row r="15970" spans="3:3">
      <c r="C15970" s="3"/>
    </row>
    <row r="15971" spans="3:3">
      <c r="C15971" s="3"/>
    </row>
    <row r="15972" spans="3:3">
      <c r="C15972" s="3"/>
    </row>
    <row r="15973" spans="3:3">
      <c r="C15973" s="3"/>
    </row>
    <row r="15974" spans="3:3">
      <c r="C15974" s="3"/>
    </row>
    <row r="15975" spans="3:3">
      <c r="C15975" s="3"/>
    </row>
    <row r="15976" spans="3:3">
      <c r="C15976" s="3"/>
    </row>
    <row r="15977" spans="3:3">
      <c r="C15977" s="3"/>
    </row>
    <row r="15978" spans="3:3">
      <c r="C15978" s="3"/>
    </row>
    <row r="15979" spans="3:3">
      <c r="C15979" s="3"/>
    </row>
    <row r="15980" spans="3:3">
      <c r="C15980" s="3"/>
    </row>
    <row r="15981" spans="3:3">
      <c r="C15981" s="3"/>
    </row>
    <row r="15982" spans="3:3">
      <c r="C15982" s="3"/>
    </row>
    <row r="15983" spans="3:3">
      <c r="C15983" s="3"/>
    </row>
    <row r="15984" spans="3:3">
      <c r="C15984" s="3"/>
    </row>
    <row r="15985" spans="3:3">
      <c r="C15985" s="3"/>
    </row>
    <row r="15986" spans="3:3">
      <c r="C15986" s="3"/>
    </row>
    <row r="15987" spans="3:3">
      <c r="C15987" s="3"/>
    </row>
    <row r="15988" spans="3:3">
      <c r="C15988" s="3"/>
    </row>
    <row r="15989" spans="3:3">
      <c r="C15989" s="3"/>
    </row>
    <row r="15990" spans="3:3">
      <c r="C15990" s="3"/>
    </row>
    <row r="15991" spans="3:3">
      <c r="C15991" s="3"/>
    </row>
    <row r="15992" spans="3:3">
      <c r="C15992" s="3"/>
    </row>
    <row r="15993" spans="3:3">
      <c r="C15993" s="3"/>
    </row>
    <row r="15994" spans="3:3">
      <c r="C15994" s="3"/>
    </row>
    <row r="15995" spans="3:3">
      <c r="C15995" s="3"/>
    </row>
    <row r="15996" spans="3:3">
      <c r="C15996" s="3"/>
    </row>
    <row r="15997" spans="3:3">
      <c r="C15997" s="3"/>
    </row>
    <row r="15998" spans="3:3">
      <c r="C15998" s="3"/>
    </row>
    <row r="15999" spans="3:3">
      <c r="C15999" s="3"/>
    </row>
    <row r="16000" spans="3:3">
      <c r="C16000" s="3"/>
    </row>
    <row r="16001" spans="3:3">
      <c r="C16001" s="3"/>
    </row>
    <row r="16002" spans="3:3">
      <c r="C16002" s="3"/>
    </row>
    <row r="16003" spans="3:3">
      <c r="C16003" s="3"/>
    </row>
    <row r="16004" spans="3:3">
      <c r="C16004" s="3"/>
    </row>
    <row r="16005" spans="3:3">
      <c r="C16005" s="3"/>
    </row>
    <row r="16006" spans="3:3">
      <c r="C16006" s="3"/>
    </row>
    <row r="16007" spans="3:3">
      <c r="C16007" s="3"/>
    </row>
    <row r="16008" spans="3:3">
      <c r="C16008" s="3"/>
    </row>
    <row r="16009" spans="3:3">
      <c r="C16009" s="3"/>
    </row>
    <row r="16010" spans="3:3">
      <c r="C16010" s="3"/>
    </row>
    <row r="16011" spans="3:3">
      <c r="C16011" s="3"/>
    </row>
    <row r="16012" spans="3:3">
      <c r="C16012" s="3"/>
    </row>
    <row r="16013" spans="3:3">
      <c r="C16013" s="3"/>
    </row>
    <row r="16014" spans="3:3">
      <c r="C16014" s="3"/>
    </row>
    <row r="16015" spans="3:3">
      <c r="C16015" s="3"/>
    </row>
    <row r="16016" spans="3:3">
      <c r="C16016" s="3"/>
    </row>
    <row r="16017" spans="3:3">
      <c r="C16017" s="3"/>
    </row>
    <row r="16018" spans="3:3">
      <c r="C16018" s="3"/>
    </row>
    <row r="16019" spans="3:3">
      <c r="C16019" s="3"/>
    </row>
    <row r="16020" spans="3:3">
      <c r="C16020" s="3"/>
    </row>
    <row r="16021" spans="3:3">
      <c r="C16021" s="3"/>
    </row>
    <row r="16022" spans="3:3">
      <c r="C16022" s="3"/>
    </row>
    <row r="16023" spans="3:3">
      <c r="C16023" s="3"/>
    </row>
    <row r="16024" spans="3:3">
      <c r="C16024" s="3"/>
    </row>
    <row r="16025" spans="3:3">
      <c r="C16025" s="3"/>
    </row>
    <row r="16026" spans="3:3">
      <c r="C16026" s="3"/>
    </row>
    <row r="16027" spans="3:3">
      <c r="C16027" s="3"/>
    </row>
    <row r="16028" spans="3:3">
      <c r="C16028" s="3"/>
    </row>
    <row r="16029" spans="3:3">
      <c r="C16029" s="3"/>
    </row>
    <row r="16030" spans="3:3">
      <c r="C16030" s="3"/>
    </row>
    <row r="16031" spans="3:3">
      <c r="C16031" s="3"/>
    </row>
    <row r="16032" spans="3:3">
      <c r="C16032" s="3"/>
    </row>
    <row r="16033" spans="3:3">
      <c r="C16033" s="3"/>
    </row>
    <row r="16034" spans="3:3">
      <c r="C16034" s="3"/>
    </row>
    <row r="16035" spans="3:3">
      <c r="C16035" s="3"/>
    </row>
    <row r="16036" spans="3:3">
      <c r="C16036" s="3"/>
    </row>
    <row r="16037" spans="3:3">
      <c r="C16037" s="3"/>
    </row>
    <row r="16038" spans="3:3">
      <c r="C16038" s="3"/>
    </row>
    <row r="16039" spans="3:3">
      <c r="C16039" s="3"/>
    </row>
    <row r="16040" spans="3:3">
      <c r="C16040" s="3"/>
    </row>
    <row r="16041" spans="3:3">
      <c r="C16041" s="3"/>
    </row>
    <row r="16042" spans="3:3">
      <c r="C16042" s="3"/>
    </row>
    <row r="16043" spans="3:3">
      <c r="C16043" s="3"/>
    </row>
  </sheetData>
  <autoFilter ref="C8:Q8" xr:uid="{69FA6614-38EA-40FB-84D5-B8DDDA29D85D}"/>
  <pageMargins left="0.7" right="0.7" top="0.75" bottom="0.75" header="0.3" footer="0.3"/>
  <headerFooter>
    <oddHeader>&amp;R&amp;"Aptos"&amp;10&amp;K000000 Internal Use&amp;1#_x000D_</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A4F4B0-CB6B-4279-B94F-3F5FCB5E4251}">
  <sheetPr>
    <tabColor theme="5"/>
  </sheetPr>
  <dimension ref="A1:GV46"/>
  <sheetViews>
    <sheetView zoomScale="88" zoomScaleNormal="88" zoomScalePageLayoutView="90" workbookViewId="0">
      <pane xSplit="1" ySplit="3" topLeftCell="B4" activePane="bottomRight" state="frozenSplit"/>
      <selection pane="bottomRight" activeCell="E16" sqref="E16"/>
      <selection pane="bottomLeft" activeCell="E16" sqref="E16"/>
      <selection pane="topRight" activeCell="E16" sqref="E16"/>
    </sheetView>
  </sheetViews>
  <sheetFormatPr defaultColWidth="21.42578125" defaultRowHeight="15" customHeight="1"/>
  <cols>
    <col min="1" max="1" width="38.42578125" style="269" customWidth="1"/>
    <col min="2" max="2" width="14.42578125" style="270" customWidth="1"/>
    <col min="3" max="3" width="14.42578125" style="271" customWidth="1"/>
    <col min="4" max="4" width="19.42578125" style="272" customWidth="1"/>
    <col min="5" max="5" width="14.42578125" style="270" customWidth="1"/>
    <col min="6" max="6" width="14.42578125" style="271" customWidth="1"/>
    <col min="7" max="7" width="14.42578125" style="272" customWidth="1"/>
    <col min="8" max="8" width="14.42578125" style="270" customWidth="1"/>
    <col min="9" max="9" width="14.42578125" style="271" customWidth="1"/>
    <col min="10" max="10" width="14.42578125" style="272" customWidth="1"/>
    <col min="11" max="11" width="14.42578125" style="270" customWidth="1"/>
    <col min="12" max="12" width="14.42578125" style="271" customWidth="1"/>
    <col min="13" max="13" width="14.42578125" style="272" customWidth="1"/>
    <col min="14" max="14" width="14.42578125" style="270" customWidth="1"/>
    <col min="15" max="15" width="14.42578125" style="271" customWidth="1"/>
    <col min="16" max="16" width="14.42578125" style="272" customWidth="1"/>
    <col min="17" max="17" width="14.42578125" style="270" customWidth="1"/>
    <col min="18" max="18" width="14.42578125" style="271" customWidth="1"/>
    <col min="19" max="19" width="14.42578125" style="273" customWidth="1"/>
    <col min="20" max="20" width="14.42578125" style="270" customWidth="1"/>
    <col min="21" max="21" width="14.42578125" style="271" customWidth="1"/>
    <col min="22" max="22" width="14.42578125" style="272" customWidth="1"/>
    <col min="23" max="23" width="14.42578125" style="270" customWidth="1"/>
    <col min="24" max="24" width="14.42578125" style="271" customWidth="1"/>
    <col min="25" max="25" width="14.42578125" style="272" customWidth="1"/>
    <col min="26" max="26" width="14.42578125" style="270" customWidth="1"/>
    <col min="27" max="27" width="14.42578125" style="271" customWidth="1"/>
    <col min="28" max="28" width="14.42578125" style="272" customWidth="1"/>
    <col min="29" max="29" width="14.42578125" style="270" customWidth="1"/>
    <col min="30" max="30" width="14.42578125" style="271" customWidth="1"/>
    <col min="31" max="31" width="14.42578125" style="272" customWidth="1"/>
    <col min="32" max="32" width="14.42578125" style="270" customWidth="1"/>
    <col min="33" max="33" width="14.42578125" style="271" customWidth="1"/>
    <col min="34" max="34" width="14.42578125" style="272" customWidth="1"/>
    <col min="35" max="35" width="14.42578125" style="270" customWidth="1"/>
    <col min="36" max="36" width="14.42578125" style="271" customWidth="1"/>
    <col min="37" max="37" width="14.42578125" style="272" customWidth="1"/>
    <col min="38" max="38" width="14.42578125" style="270" customWidth="1"/>
    <col min="39" max="39" width="14.42578125" style="271" customWidth="1"/>
    <col min="40" max="40" width="14.42578125" style="272" customWidth="1"/>
    <col min="41" max="41" width="14.42578125" style="270" customWidth="1"/>
    <col min="42" max="42" width="14.42578125" style="271" customWidth="1"/>
    <col min="43" max="43" width="14.42578125" style="272" customWidth="1"/>
    <col min="44" max="44" width="16.42578125" style="274" customWidth="1"/>
    <col min="45" max="45" width="14.42578125" style="271" customWidth="1"/>
    <col min="46" max="46" width="14.42578125" style="272" customWidth="1"/>
    <col min="47" max="47" width="16.42578125" style="274" customWidth="1"/>
    <col min="48" max="48" width="14.42578125" style="271" customWidth="1"/>
    <col min="49" max="49" width="14.42578125" style="272" customWidth="1"/>
    <col min="50" max="50" width="14.42578125" style="270" customWidth="1"/>
    <col min="51" max="51" width="14.42578125" style="271" customWidth="1"/>
    <col min="52" max="52" width="14.42578125" style="275" customWidth="1"/>
    <col min="53" max="53" width="14.42578125" style="270" customWidth="1"/>
    <col min="54" max="54" width="14.42578125" style="271" customWidth="1"/>
    <col min="55" max="55" width="14.42578125" style="272" customWidth="1"/>
    <col min="56" max="56" width="14.42578125" style="270" customWidth="1"/>
    <col min="57" max="57" width="14.42578125" style="271" customWidth="1"/>
    <col min="58" max="58" width="14.42578125" style="272" customWidth="1"/>
    <col min="59" max="59" width="15.140625" style="270" customWidth="1"/>
    <col min="60" max="60" width="14.42578125" style="271" customWidth="1"/>
    <col min="61" max="61" width="14.42578125" style="272" customWidth="1"/>
    <col min="62" max="62" width="16.42578125" style="270" customWidth="1"/>
    <col min="63" max="63" width="14.42578125" style="271" customWidth="1"/>
    <col min="64" max="64" width="14.42578125" style="272" customWidth="1"/>
    <col min="65" max="65" width="14.42578125" style="270" customWidth="1"/>
    <col min="66" max="66" width="14.42578125" style="271" customWidth="1"/>
    <col min="67" max="67" width="14.42578125" style="272" customWidth="1"/>
    <col min="68" max="68" width="15.42578125" style="270" customWidth="1"/>
    <col min="69" max="69" width="14.42578125" style="271" customWidth="1"/>
    <col min="70" max="70" width="16.42578125" style="272" customWidth="1"/>
    <col min="71" max="71" width="16.42578125" style="270" customWidth="1"/>
    <col min="72" max="72" width="14.42578125" style="271" customWidth="1"/>
    <col min="73" max="73" width="14.42578125" style="273" customWidth="1"/>
    <col min="74" max="74" width="15.5703125" style="270" customWidth="1"/>
    <col min="75" max="75" width="14.42578125" style="271" customWidth="1"/>
    <col min="76" max="76" width="14.42578125" style="272" customWidth="1"/>
    <col min="77" max="77" width="15.5703125" style="270" customWidth="1"/>
    <col min="78" max="78" width="14.42578125" style="271" customWidth="1"/>
    <col min="79" max="79" width="14.42578125" style="272" customWidth="1"/>
    <col min="80" max="80" width="15.5703125" style="270" customWidth="1"/>
    <col min="81" max="81" width="14.42578125" style="271" customWidth="1"/>
    <col min="82" max="82" width="14.42578125" style="272" customWidth="1"/>
    <col min="83" max="83" width="15.42578125" style="270" customWidth="1"/>
    <col min="84" max="84" width="14.42578125" style="271" customWidth="1"/>
    <col min="85" max="85" width="14.42578125" style="272" customWidth="1"/>
    <col min="86" max="86" width="16" style="270" customWidth="1"/>
    <col min="87" max="87" width="14.42578125" style="271" customWidth="1"/>
    <col min="88" max="88" width="14.42578125" style="272" customWidth="1"/>
    <col min="89" max="89" width="15.42578125" style="270" customWidth="1"/>
    <col min="90" max="90" width="14.42578125" style="271" customWidth="1"/>
    <col min="91" max="91" width="14.42578125" style="272" customWidth="1"/>
    <col min="92" max="92" width="14.42578125" style="270" customWidth="1"/>
    <col min="93" max="93" width="14.42578125" style="271" customWidth="1"/>
    <col min="94" max="94" width="14.42578125" style="272" customWidth="1"/>
    <col min="95" max="95" width="14.42578125" style="274" customWidth="1"/>
    <col min="96" max="96" width="14.42578125" style="271" customWidth="1"/>
    <col min="97" max="97" width="16.140625" style="275" customWidth="1"/>
    <col min="98" max="98" width="14.42578125" style="274" customWidth="1"/>
    <col min="99" max="99" width="14.42578125" style="271" customWidth="1"/>
    <col min="100" max="100" width="14.42578125" style="275" customWidth="1"/>
    <col min="101" max="101" width="14.42578125" style="274" customWidth="1"/>
    <col min="102" max="102" width="14.42578125" style="271" customWidth="1"/>
    <col min="103" max="103" width="14.42578125" style="275" customWidth="1"/>
    <col min="104" max="104" width="14.42578125" style="274" customWidth="1"/>
    <col min="105" max="105" width="14.42578125" style="271" customWidth="1"/>
    <col min="106" max="106" width="14.42578125" style="275" customWidth="1"/>
    <col min="107" max="107" width="14.42578125" style="274" customWidth="1"/>
    <col min="108" max="108" width="14.42578125" style="271" customWidth="1"/>
    <col min="109" max="109" width="14.42578125" style="275" customWidth="1"/>
    <col min="110" max="111" width="14.42578125" style="271" customWidth="1"/>
    <col min="112" max="112" width="14.42578125" style="272" customWidth="1"/>
    <col min="113" max="113" width="14.42578125" style="270" customWidth="1"/>
    <col min="114" max="114" width="14.42578125" style="271" customWidth="1"/>
    <col min="115" max="115" width="14.42578125" style="272" customWidth="1"/>
    <col min="116" max="116" width="14.42578125" style="270" customWidth="1"/>
    <col min="117" max="118" width="14.42578125" style="272" customWidth="1"/>
    <col min="119" max="119" width="15.5703125" style="306" customWidth="1"/>
    <col min="120" max="120" width="14.42578125" style="271" customWidth="1"/>
    <col min="121" max="121" width="14.42578125" style="272" customWidth="1"/>
    <col min="122" max="122" width="14.42578125" style="306" customWidth="1"/>
    <col min="123" max="123" width="14.42578125" style="271" customWidth="1"/>
    <col min="124" max="124" width="14.42578125" style="272" customWidth="1"/>
    <col min="125" max="125" width="17.140625" style="307" customWidth="1"/>
    <col min="126" max="126" width="14.42578125" style="271" customWidth="1"/>
    <col min="127" max="127" width="14.42578125" style="272" customWidth="1"/>
    <col min="128" max="129" width="14.42578125" style="271" customWidth="1"/>
    <col min="130" max="130" width="14.42578125" style="272" customWidth="1"/>
    <col min="131" max="131" width="15.42578125" style="271" customWidth="1"/>
    <col min="132" max="132" width="14.42578125" style="271" customWidth="1"/>
    <col min="133" max="133" width="14.42578125" style="272" customWidth="1"/>
    <col min="134" max="134" width="18.42578125" style="271" customWidth="1"/>
    <col min="135" max="135" width="14.42578125" style="271" customWidth="1"/>
    <col min="136" max="136" width="14.42578125" style="272" customWidth="1"/>
    <col min="137" max="142" width="14.42578125" style="271" customWidth="1"/>
    <col min="143" max="148" width="15.42578125" style="271" customWidth="1"/>
    <col min="149" max="153" width="14.42578125" style="271" customWidth="1"/>
    <col min="154" max="154" width="14.42578125" style="272" customWidth="1"/>
    <col min="155" max="156" width="14.42578125" style="271" customWidth="1"/>
    <col min="157" max="157" width="14.42578125" style="272" customWidth="1"/>
    <col min="158" max="159" width="14.42578125" style="271" customWidth="1"/>
    <col min="160" max="160" width="14.42578125" style="272" customWidth="1"/>
    <col min="161" max="162" width="14.42578125" style="271" customWidth="1"/>
    <col min="163" max="163" width="14.42578125" style="272" customWidth="1"/>
    <col min="164" max="165" width="14.42578125" style="271" customWidth="1"/>
    <col min="166" max="166" width="14.42578125" style="272" customWidth="1"/>
    <col min="167" max="167" width="14.42578125" style="270" customWidth="1"/>
    <col min="168" max="168" width="14.42578125" style="271" customWidth="1"/>
    <col min="169" max="169" width="14.42578125" style="272" customWidth="1"/>
    <col min="170" max="171" width="14.42578125" style="271" customWidth="1"/>
    <col min="172" max="172" width="14.42578125" style="272" customWidth="1"/>
    <col min="173" max="173" width="14.42578125" style="270" customWidth="1"/>
    <col min="174" max="174" width="14.42578125" style="271" customWidth="1"/>
    <col min="175" max="175" width="14.42578125" style="272" customWidth="1"/>
    <col min="176" max="176" width="16" style="270" customWidth="1"/>
    <col min="177" max="177" width="14.42578125" style="271" customWidth="1"/>
    <col min="178" max="178" width="14.42578125" style="272" customWidth="1"/>
    <col min="179" max="179" width="17" style="270" customWidth="1"/>
    <col min="180" max="180" width="14.42578125" style="279" customWidth="1"/>
    <col min="181" max="181" width="14.42578125" style="280" customWidth="1"/>
    <col min="182" max="182" width="16.42578125" style="270" customWidth="1"/>
    <col min="183" max="184" width="14.42578125" style="270" customWidth="1"/>
    <col min="185" max="185" width="17.42578125" style="270" customWidth="1"/>
    <col min="186" max="186" width="14.42578125" style="270" customWidth="1"/>
    <col min="187" max="187" width="14.42578125" style="281" customWidth="1"/>
    <col min="188" max="188" width="14.42578125" style="270" customWidth="1"/>
    <col min="189" max="190" width="14.42578125" style="281" customWidth="1"/>
    <col min="191" max="191" width="16.5703125" style="270" customWidth="1"/>
    <col min="192" max="193" width="14.42578125" style="270" customWidth="1"/>
    <col min="194" max="194" width="16.5703125" style="270" customWidth="1"/>
    <col min="195" max="196" width="14.42578125" style="270" customWidth="1"/>
    <col min="197" max="197" width="18.5703125" style="270" customWidth="1"/>
    <col min="198" max="198" width="14.42578125" style="270" customWidth="1"/>
    <col min="199" max="199" width="14.42578125" style="281" customWidth="1"/>
    <col min="200" max="202" width="14.42578125" style="270" customWidth="1"/>
    <col min="203" max="16384" width="21.42578125" style="271"/>
  </cols>
  <sheetData>
    <row r="1" spans="1:202" s="178" customFormat="1" ht="24.6" customHeight="1">
      <c r="A1" s="158"/>
      <c r="B1" s="159" t="s">
        <v>202</v>
      </c>
      <c r="C1" s="160" t="s">
        <v>269</v>
      </c>
      <c r="D1" s="161" t="s">
        <v>270</v>
      </c>
      <c r="E1" s="159" t="s">
        <v>203</v>
      </c>
      <c r="F1" s="160" t="s">
        <v>269</v>
      </c>
      <c r="G1" s="161" t="s">
        <v>270</v>
      </c>
      <c r="H1" s="159" t="s">
        <v>204</v>
      </c>
      <c r="I1" s="160" t="s">
        <v>269</v>
      </c>
      <c r="J1" s="161" t="s">
        <v>270</v>
      </c>
      <c r="K1" s="159" t="s">
        <v>205</v>
      </c>
      <c r="L1" s="160" t="s">
        <v>269</v>
      </c>
      <c r="M1" s="161" t="s">
        <v>270</v>
      </c>
      <c r="N1" s="159" t="s">
        <v>206</v>
      </c>
      <c r="O1" s="160" t="s">
        <v>269</v>
      </c>
      <c r="P1" s="161" t="s">
        <v>270</v>
      </c>
      <c r="Q1" s="162" t="s">
        <v>207</v>
      </c>
      <c r="R1" s="160" t="s">
        <v>269</v>
      </c>
      <c r="S1" s="163" t="s">
        <v>270</v>
      </c>
      <c r="T1" s="162" t="s">
        <v>208</v>
      </c>
      <c r="U1" s="160" t="s">
        <v>269</v>
      </c>
      <c r="V1" s="161" t="s">
        <v>270</v>
      </c>
      <c r="W1" s="162" t="s">
        <v>209</v>
      </c>
      <c r="X1" s="160" t="s">
        <v>269</v>
      </c>
      <c r="Y1" s="161" t="s">
        <v>270</v>
      </c>
      <c r="Z1" s="164" t="s">
        <v>210</v>
      </c>
      <c r="AA1" s="160" t="s">
        <v>269</v>
      </c>
      <c r="AB1" s="161" t="s">
        <v>270</v>
      </c>
      <c r="AC1" s="164" t="s">
        <v>211</v>
      </c>
      <c r="AD1" s="160" t="s">
        <v>269</v>
      </c>
      <c r="AE1" s="161" t="s">
        <v>270</v>
      </c>
      <c r="AF1" s="164" t="s">
        <v>212</v>
      </c>
      <c r="AG1" s="160" t="s">
        <v>269</v>
      </c>
      <c r="AH1" s="161" t="s">
        <v>270</v>
      </c>
      <c r="AI1" s="164" t="s">
        <v>213</v>
      </c>
      <c r="AJ1" s="160" t="s">
        <v>269</v>
      </c>
      <c r="AK1" s="161" t="s">
        <v>270</v>
      </c>
      <c r="AL1" s="165" t="s">
        <v>214</v>
      </c>
      <c r="AM1" s="161" t="s">
        <v>269</v>
      </c>
      <c r="AN1" s="161" t="s">
        <v>270</v>
      </c>
      <c r="AO1" s="165" t="s">
        <v>215</v>
      </c>
      <c r="AP1" s="160" t="s">
        <v>269</v>
      </c>
      <c r="AQ1" s="161" t="s">
        <v>270</v>
      </c>
      <c r="AR1" s="166" t="s">
        <v>216</v>
      </c>
      <c r="AS1" s="160" t="s">
        <v>269</v>
      </c>
      <c r="AT1" s="161" t="s">
        <v>270</v>
      </c>
      <c r="AU1" s="166" t="s">
        <v>217</v>
      </c>
      <c r="AV1" s="160" t="s">
        <v>269</v>
      </c>
      <c r="AW1" s="161" t="s">
        <v>270</v>
      </c>
      <c r="AX1" s="165" t="s">
        <v>218</v>
      </c>
      <c r="AY1" s="160" t="s">
        <v>269</v>
      </c>
      <c r="AZ1" s="161" t="s">
        <v>270</v>
      </c>
      <c r="BA1" s="165" t="s">
        <v>219</v>
      </c>
      <c r="BB1" s="160" t="s">
        <v>269</v>
      </c>
      <c r="BC1" s="161" t="s">
        <v>270</v>
      </c>
      <c r="BD1" s="165" t="s">
        <v>220</v>
      </c>
      <c r="BE1" s="160" t="s">
        <v>269</v>
      </c>
      <c r="BF1" s="161" t="s">
        <v>270</v>
      </c>
      <c r="BG1" s="165" t="s">
        <v>221</v>
      </c>
      <c r="BH1" s="160" t="s">
        <v>269</v>
      </c>
      <c r="BI1" s="161" t="s">
        <v>270</v>
      </c>
      <c r="BJ1" s="165" t="s">
        <v>222</v>
      </c>
      <c r="BK1" s="160" t="s">
        <v>269</v>
      </c>
      <c r="BL1" s="161" t="s">
        <v>270</v>
      </c>
      <c r="BM1" s="165" t="s">
        <v>223</v>
      </c>
      <c r="BN1" s="160" t="s">
        <v>269</v>
      </c>
      <c r="BO1" s="161" t="s">
        <v>270</v>
      </c>
      <c r="BP1" s="165" t="s">
        <v>224</v>
      </c>
      <c r="BQ1" s="160" t="s">
        <v>269</v>
      </c>
      <c r="BR1" s="161" t="s">
        <v>270</v>
      </c>
      <c r="BS1" s="164" t="s">
        <v>225</v>
      </c>
      <c r="BT1" s="160" t="s">
        <v>269</v>
      </c>
      <c r="BU1" s="163" t="s">
        <v>270</v>
      </c>
      <c r="BV1" s="165" t="s">
        <v>226</v>
      </c>
      <c r="BW1" s="160" t="s">
        <v>269</v>
      </c>
      <c r="BX1" s="161" t="s">
        <v>270</v>
      </c>
      <c r="BY1" s="165" t="s">
        <v>227</v>
      </c>
      <c r="BZ1" s="160" t="s">
        <v>269</v>
      </c>
      <c r="CA1" s="161" t="s">
        <v>270</v>
      </c>
      <c r="CB1" s="165" t="s">
        <v>228</v>
      </c>
      <c r="CC1" s="160" t="s">
        <v>269</v>
      </c>
      <c r="CD1" s="161" t="s">
        <v>270</v>
      </c>
      <c r="CE1" s="165" t="s">
        <v>229</v>
      </c>
      <c r="CF1" s="160" t="s">
        <v>269</v>
      </c>
      <c r="CG1" s="161" t="s">
        <v>270</v>
      </c>
      <c r="CH1" s="165" t="s">
        <v>230</v>
      </c>
      <c r="CI1" s="160" t="s">
        <v>269</v>
      </c>
      <c r="CJ1" s="161" t="s">
        <v>270</v>
      </c>
      <c r="CK1" s="166" t="s">
        <v>231</v>
      </c>
      <c r="CL1" s="160" t="s">
        <v>269</v>
      </c>
      <c r="CM1" s="161" t="s">
        <v>270</v>
      </c>
      <c r="CN1" s="165" t="s">
        <v>232</v>
      </c>
      <c r="CO1" s="160" t="s">
        <v>269</v>
      </c>
      <c r="CP1" s="161" t="s">
        <v>270</v>
      </c>
      <c r="CQ1" s="166" t="s">
        <v>233</v>
      </c>
      <c r="CR1" s="160" t="s">
        <v>269</v>
      </c>
      <c r="CS1" s="161" t="s">
        <v>270</v>
      </c>
      <c r="CT1" s="166" t="s">
        <v>234</v>
      </c>
      <c r="CU1" s="160" t="s">
        <v>269</v>
      </c>
      <c r="CV1" s="161" t="s">
        <v>270</v>
      </c>
      <c r="CW1" s="166" t="s">
        <v>235</v>
      </c>
      <c r="CX1" s="160" t="s">
        <v>269</v>
      </c>
      <c r="CY1" s="161" t="s">
        <v>270</v>
      </c>
      <c r="CZ1" s="166" t="s">
        <v>236</v>
      </c>
      <c r="DA1" s="160" t="s">
        <v>269</v>
      </c>
      <c r="DB1" s="161" t="s">
        <v>270</v>
      </c>
      <c r="DC1" s="166" t="s">
        <v>237</v>
      </c>
      <c r="DD1" s="160" t="s">
        <v>269</v>
      </c>
      <c r="DE1" s="161" t="s">
        <v>270</v>
      </c>
      <c r="DF1" s="166" t="s">
        <v>238</v>
      </c>
      <c r="DG1" s="160" t="s">
        <v>269</v>
      </c>
      <c r="DH1" s="161" t="s">
        <v>270</v>
      </c>
      <c r="DI1" s="167" t="s">
        <v>239</v>
      </c>
      <c r="DJ1" s="160" t="s">
        <v>269</v>
      </c>
      <c r="DK1" s="161" t="s">
        <v>270</v>
      </c>
      <c r="DL1" s="165" t="s">
        <v>240</v>
      </c>
      <c r="DM1" s="160" t="s">
        <v>269</v>
      </c>
      <c r="DN1" s="161" t="s">
        <v>270</v>
      </c>
      <c r="DO1" s="166" t="s">
        <v>241</v>
      </c>
      <c r="DP1" s="160" t="s">
        <v>269</v>
      </c>
      <c r="DQ1" s="161" t="s">
        <v>270</v>
      </c>
      <c r="DR1" s="166" t="s">
        <v>242</v>
      </c>
      <c r="DS1" s="160" t="s">
        <v>269</v>
      </c>
      <c r="DT1" s="161" t="s">
        <v>270</v>
      </c>
      <c r="DU1" s="166" t="s">
        <v>243</v>
      </c>
      <c r="DV1" s="160" t="s">
        <v>269</v>
      </c>
      <c r="DW1" s="161" t="s">
        <v>270</v>
      </c>
      <c r="DX1" s="168" t="s">
        <v>244</v>
      </c>
      <c r="DY1" s="160" t="s">
        <v>269</v>
      </c>
      <c r="DZ1" s="161" t="s">
        <v>270</v>
      </c>
      <c r="EA1" s="169" t="s">
        <v>245</v>
      </c>
      <c r="EB1" s="160" t="s">
        <v>269</v>
      </c>
      <c r="EC1" s="161" t="s">
        <v>270</v>
      </c>
      <c r="ED1" s="169" t="s">
        <v>246</v>
      </c>
      <c r="EE1" s="160" t="s">
        <v>269</v>
      </c>
      <c r="EF1" s="161" t="s">
        <v>270</v>
      </c>
      <c r="EG1" s="169" t="s">
        <v>247</v>
      </c>
      <c r="EH1" s="160" t="s">
        <v>269</v>
      </c>
      <c r="EI1" s="161" t="s">
        <v>270</v>
      </c>
      <c r="EJ1" s="169" t="s">
        <v>248</v>
      </c>
      <c r="EK1" s="160" t="s">
        <v>269</v>
      </c>
      <c r="EL1" s="161" t="s">
        <v>270</v>
      </c>
      <c r="EM1" s="169" t="s">
        <v>249</v>
      </c>
      <c r="EN1" s="160" t="s">
        <v>269</v>
      </c>
      <c r="EO1" s="161" t="s">
        <v>270</v>
      </c>
      <c r="EP1" s="169" t="s">
        <v>250</v>
      </c>
      <c r="EQ1" s="160" t="s">
        <v>269</v>
      </c>
      <c r="ER1" s="161" t="s">
        <v>270</v>
      </c>
      <c r="ES1" s="169" t="s">
        <v>251</v>
      </c>
      <c r="ET1" s="160" t="s">
        <v>269</v>
      </c>
      <c r="EU1" s="161" t="s">
        <v>270</v>
      </c>
      <c r="EV1" s="170" t="s">
        <v>252</v>
      </c>
      <c r="EW1" s="160" t="s">
        <v>269</v>
      </c>
      <c r="EX1" s="161" t="s">
        <v>270</v>
      </c>
      <c r="EY1" s="170" t="s">
        <v>253</v>
      </c>
      <c r="EZ1" s="160" t="s">
        <v>269</v>
      </c>
      <c r="FA1" s="161" t="s">
        <v>270</v>
      </c>
      <c r="FB1" s="171" t="s">
        <v>254</v>
      </c>
      <c r="FC1" s="160" t="s">
        <v>269</v>
      </c>
      <c r="FD1" s="161" t="s">
        <v>270</v>
      </c>
      <c r="FE1" s="171" t="s">
        <v>255</v>
      </c>
      <c r="FF1" s="160" t="s">
        <v>269</v>
      </c>
      <c r="FG1" s="161" t="s">
        <v>270</v>
      </c>
      <c r="FH1" s="171" t="s">
        <v>256</v>
      </c>
      <c r="FI1" s="160" t="s">
        <v>269</v>
      </c>
      <c r="FJ1" s="161" t="s">
        <v>270</v>
      </c>
      <c r="FK1" s="171" t="s">
        <v>257</v>
      </c>
      <c r="FL1" s="160" t="s">
        <v>269</v>
      </c>
      <c r="FM1" s="161" t="s">
        <v>270</v>
      </c>
      <c r="FN1" s="172" t="s">
        <v>258</v>
      </c>
      <c r="FO1" s="160" t="s">
        <v>269</v>
      </c>
      <c r="FP1" s="161" t="s">
        <v>270</v>
      </c>
      <c r="FQ1" s="173" t="s">
        <v>259</v>
      </c>
      <c r="FR1" s="160" t="s">
        <v>269</v>
      </c>
      <c r="FS1" s="161" t="s">
        <v>270</v>
      </c>
      <c r="FT1" s="174" t="s">
        <v>260</v>
      </c>
      <c r="FU1" s="160" t="s">
        <v>269</v>
      </c>
      <c r="FV1" s="161" t="s">
        <v>270</v>
      </c>
      <c r="FW1" s="174" t="s">
        <v>261</v>
      </c>
      <c r="FX1" s="160" t="s">
        <v>269</v>
      </c>
      <c r="FY1" s="161" t="s">
        <v>270</v>
      </c>
      <c r="FZ1" s="174" t="s">
        <v>262</v>
      </c>
      <c r="GA1" s="160" t="s">
        <v>269</v>
      </c>
      <c r="GB1" s="161" t="s">
        <v>270</v>
      </c>
      <c r="GC1" s="174" t="s">
        <v>263</v>
      </c>
      <c r="GD1" s="160" t="s">
        <v>269</v>
      </c>
      <c r="GE1" s="175" t="s">
        <v>270</v>
      </c>
      <c r="GF1" s="176" t="s">
        <v>264</v>
      </c>
      <c r="GG1" s="177" t="s">
        <v>269</v>
      </c>
      <c r="GH1" s="161" t="s">
        <v>270</v>
      </c>
      <c r="GI1" s="174" t="s">
        <v>265</v>
      </c>
      <c r="GJ1" s="160" t="s">
        <v>269</v>
      </c>
      <c r="GK1" s="161" t="s">
        <v>270</v>
      </c>
      <c r="GL1" s="174" t="s">
        <v>266</v>
      </c>
      <c r="GM1" s="160" t="s">
        <v>269</v>
      </c>
      <c r="GN1" s="161" t="s">
        <v>270</v>
      </c>
      <c r="GO1" s="174" t="s">
        <v>267</v>
      </c>
      <c r="GP1" s="160" t="s">
        <v>269</v>
      </c>
      <c r="GQ1" s="161" t="s">
        <v>270</v>
      </c>
      <c r="GR1" s="174" t="s">
        <v>268</v>
      </c>
      <c r="GS1" s="160" t="s">
        <v>269</v>
      </c>
      <c r="GT1" s="175" t="s">
        <v>270</v>
      </c>
    </row>
    <row r="2" spans="1:202" s="194" customFormat="1" ht="65.099999999999994" customHeight="1">
      <c r="A2" s="179" t="s">
        <v>271</v>
      </c>
      <c r="B2" s="180" t="s">
        <v>272</v>
      </c>
      <c r="C2" s="181"/>
      <c r="D2" s="182"/>
      <c r="E2" s="180" t="s">
        <v>273</v>
      </c>
      <c r="F2" s="181"/>
      <c r="G2" s="182"/>
      <c r="H2" s="180" t="s">
        <v>273</v>
      </c>
      <c r="I2" s="181"/>
      <c r="J2" s="182"/>
      <c r="K2" s="180" t="s">
        <v>273</v>
      </c>
      <c r="L2" s="181"/>
      <c r="M2" s="182"/>
      <c r="N2" s="180" t="s">
        <v>273</v>
      </c>
      <c r="O2" s="181"/>
      <c r="P2" s="182"/>
      <c r="Q2" s="180" t="s">
        <v>273</v>
      </c>
      <c r="R2" s="182"/>
      <c r="S2" s="182"/>
      <c r="T2" s="180" t="s">
        <v>273</v>
      </c>
      <c r="U2" s="181"/>
      <c r="V2" s="182"/>
      <c r="W2" s="180" t="s">
        <v>273</v>
      </c>
      <c r="X2" s="181"/>
      <c r="Y2" s="182"/>
      <c r="Z2" s="183" t="s">
        <v>273</v>
      </c>
      <c r="AA2" s="181"/>
      <c r="AB2" s="182"/>
      <c r="AC2" s="183" t="s">
        <v>273</v>
      </c>
      <c r="AD2" s="181"/>
      <c r="AE2" s="182"/>
      <c r="AF2" s="183" t="s">
        <v>273</v>
      </c>
      <c r="AG2" s="181"/>
      <c r="AH2" s="182"/>
      <c r="AI2" s="183" t="s">
        <v>273</v>
      </c>
      <c r="AJ2" s="181"/>
      <c r="AK2" s="182"/>
      <c r="AL2" s="183" t="s">
        <v>273</v>
      </c>
      <c r="AM2" s="182"/>
      <c r="AN2" s="182"/>
      <c r="AO2" s="183" t="s">
        <v>274</v>
      </c>
      <c r="AP2" s="181" t="s">
        <v>275</v>
      </c>
      <c r="AQ2" s="182" t="s">
        <v>276</v>
      </c>
      <c r="AR2" s="184" t="s">
        <v>277</v>
      </c>
      <c r="AS2" s="181"/>
      <c r="AT2" s="182"/>
      <c r="AU2" s="184" t="s">
        <v>278</v>
      </c>
      <c r="AV2" s="181"/>
      <c r="AW2" s="182"/>
      <c r="AX2" s="184" t="s">
        <v>279</v>
      </c>
      <c r="AY2" s="181"/>
      <c r="AZ2" s="182"/>
      <c r="BA2" s="184" t="s">
        <v>280</v>
      </c>
      <c r="BB2" s="181"/>
      <c r="BC2" s="182"/>
      <c r="BD2" s="184" t="s">
        <v>281</v>
      </c>
      <c r="BE2" s="181"/>
      <c r="BF2" s="182"/>
      <c r="BG2" s="184" t="s">
        <v>282</v>
      </c>
      <c r="BH2" s="181"/>
      <c r="BI2" s="182"/>
      <c r="BJ2" s="184" t="s">
        <v>283</v>
      </c>
      <c r="BK2" s="181"/>
      <c r="BL2" s="182"/>
      <c r="BM2" s="184" t="s">
        <v>284</v>
      </c>
      <c r="BN2" s="181" t="s">
        <v>276</v>
      </c>
      <c r="BO2" s="182" t="s">
        <v>276</v>
      </c>
      <c r="BP2" s="184" t="s">
        <v>285</v>
      </c>
      <c r="BQ2" s="181"/>
      <c r="BR2" s="182"/>
      <c r="BS2" s="183" t="s">
        <v>286</v>
      </c>
      <c r="BT2" s="181"/>
      <c r="BU2" s="182"/>
      <c r="BV2" s="183" t="s">
        <v>286</v>
      </c>
      <c r="BW2" s="181"/>
      <c r="BX2" s="182"/>
      <c r="BY2" s="183" t="s">
        <v>273</v>
      </c>
      <c r="BZ2" s="181"/>
      <c r="CA2" s="182"/>
      <c r="CB2" s="183" t="s">
        <v>286</v>
      </c>
      <c r="CC2" s="181"/>
      <c r="CD2" s="182"/>
      <c r="CE2" s="183" t="s">
        <v>286</v>
      </c>
      <c r="CF2" s="181"/>
      <c r="CG2" s="182"/>
      <c r="CH2" s="183" t="s">
        <v>286</v>
      </c>
      <c r="CI2" s="181"/>
      <c r="CJ2" s="182"/>
      <c r="CK2" s="183" t="s">
        <v>286</v>
      </c>
      <c r="CL2" s="181"/>
      <c r="CM2" s="182"/>
      <c r="CN2" s="184" t="s">
        <v>287</v>
      </c>
      <c r="CO2" s="181"/>
      <c r="CP2" s="182"/>
      <c r="CQ2" s="184" t="s">
        <v>280</v>
      </c>
      <c r="CR2" s="181"/>
      <c r="CS2" s="182"/>
      <c r="CT2" s="184" t="s">
        <v>288</v>
      </c>
      <c r="CU2" s="181"/>
      <c r="CV2" s="182"/>
      <c r="CW2" s="184" t="s">
        <v>288</v>
      </c>
      <c r="CX2" s="181"/>
      <c r="CY2" s="182"/>
      <c r="CZ2" s="184" t="s">
        <v>288</v>
      </c>
      <c r="DA2" s="181"/>
      <c r="DB2" s="182"/>
      <c r="DC2" s="184" t="s">
        <v>288</v>
      </c>
      <c r="DD2" s="181"/>
      <c r="DE2" s="182"/>
      <c r="DF2" s="184" t="s">
        <v>289</v>
      </c>
      <c r="DG2" s="181"/>
      <c r="DH2" s="182"/>
      <c r="DI2" s="185" t="s">
        <v>290</v>
      </c>
      <c r="DJ2" s="181"/>
      <c r="DK2" s="182"/>
      <c r="DL2" s="183" t="s">
        <v>273</v>
      </c>
      <c r="DM2" s="182"/>
      <c r="DN2" s="182"/>
      <c r="DO2" s="184" t="s">
        <v>291</v>
      </c>
      <c r="DP2" s="181"/>
      <c r="DQ2" s="182"/>
      <c r="DR2" s="184" t="s">
        <v>292</v>
      </c>
      <c r="DS2" s="181"/>
      <c r="DT2" s="182"/>
      <c r="DU2" s="184" t="s">
        <v>293</v>
      </c>
      <c r="DV2" s="181"/>
      <c r="DW2" s="182"/>
      <c r="DX2" s="186" t="s">
        <v>294</v>
      </c>
      <c r="DY2" s="181"/>
      <c r="DZ2" s="182"/>
      <c r="EA2" s="186" t="s">
        <v>295</v>
      </c>
      <c r="EB2" s="181"/>
      <c r="EC2" s="182"/>
      <c r="ED2" s="186" t="s">
        <v>296</v>
      </c>
      <c r="EE2" s="181"/>
      <c r="EF2" s="182"/>
      <c r="EG2" s="186" t="s">
        <v>297</v>
      </c>
      <c r="EH2" s="181"/>
      <c r="EI2" s="182"/>
      <c r="EJ2" s="186" t="s">
        <v>298</v>
      </c>
      <c r="EK2" s="181"/>
      <c r="EL2" s="182"/>
      <c r="EM2" s="186" t="s">
        <v>299</v>
      </c>
      <c r="EN2" s="181"/>
      <c r="EO2" s="182"/>
      <c r="EP2" s="186" t="s">
        <v>300</v>
      </c>
      <c r="EQ2" s="181"/>
      <c r="ER2" s="182"/>
      <c r="ES2" s="186" t="s">
        <v>300</v>
      </c>
      <c r="ET2" s="181"/>
      <c r="EU2" s="182"/>
      <c r="EV2" s="187" t="s">
        <v>301</v>
      </c>
      <c r="EW2" s="181"/>
      <c r="EX2" s="182"/>
      <c r="EY2" s="187" t="s">
        <v>302</v>
      </c>
      <c r="EZ2" s="181"/>
      <c r="FA2" s="182"/>
      <c r="FB2" s="188" t="s">
        <v>303</v>
      </c>
      <c r="FC2" s="181"/>
      <c r="FD2" s="182"/>
      <c r="FE2" s="188" t="s">
        <v>304</v>
      </c>
      <c r="FF2" s="181"/>
      <c r="FG2" s="182"/>
      <c r="FH2" s="188" t="s">
        <v>305</v>
      </c>
      <c r="FI2" s="181"/>
      <c r="FJ2" s="182"/>
      <c r="FK2" s="188" t="s">
        <v>277</v>
      </c>
      <c r="FL2" s="181"/>
      <c r="FM2" s="182"/>
      <c r="FN2" s="189" t="s">
        <v>306</v>
      </c>
      <c r="FO2" s="181"/>
      <c r="FP2" s="182"/>
      <c r="FQ2" s="190" t="s">
        <v>307</v>
      </c>
      <c r="FR2" s="181"/>
      <c r="FS2" s="182"/>
      <c r="FT2" s="190" t="s">
        <v>307</v>
      </c>
      <c r="FU2" s="181"/>
      <c r="FV2" s="182"/>
      <c r="FW2" s="191" t="s">
        <v>308</v>
      </c>
      <c r="FX2" s="181"/>
      <c r="FY2" s="182"/>
      <c r="FZ2" s="191" t="s">
        <v>308</v>
      </c>
      <c r="GA2" s="181"/>
      <c r="GB2" s="182"/>
      <c r="GC2" s="191" t="s">
        <v>308</v>
      </c>
      <c r="GD2" s="181"/>
      <c r="GE2" s="192"/>
      <c r="GF2" s="176" t="s">
        <v>273</v>
      </c>
      <c r="GG2" s="193"/>
      <c r="GH2" s="182"/>
      <c r="GI2" s="191" t="s">
        <v>308</v>
      </c>
      <c r="GJ2" s="181"/>
      <c r="GK2" s="182"/>
      <c r="GL2" s="191" t="s">
        <v>308</v>
      </c>
      <c r="GM2" s="181"/>
      <c r="GN2" s="182"/>
      <c r="GO2" s="190" t="s">
        <v>309</v>
      </c>
      <c r="GP2" s="181"/>
      <c r="GQ2" s="182"/>
      <c r="GR2" s="190" t="s">
        <v>310</v>
      </c>
      <c r="GS2" s="181"/>
      <c r="GT2" s="182"/>
    </row>
    <row r="3" spans="1:202" s="199" customFormat="1" ht="31.35" customHeight="1">
      <c r="A3" s="195"/>
      <c r="B3" s="180" t="s">
        <v>311</v>
      </c>
      <c r="C3" s="181"/>
      <c r="D3" s="182"/>
      <c r="E3" s="180" t="s">
        <v>311</v>
      </c>
      <c r="F3" s="181"/>
      <c r="G3" s="182"/>
      <c r="H3" s="180" t="s">
        <v>311</v>
      </c>
      <c r="I3" s="181"/>
      <c r="J3" s="182"/>
      <c r="K3" s="180" t="s">
        <v>311</v>
      </c>
      <c r="L3" s="181"/>
      <c r="M3" s="182"/>
      <c r="N3" s="180" t="s">
        <v>311</v>
      </c>
      <c r="O3" s="181"/>
      <c r="P3" s="182"/>
      <c r="Q3" s="196" t="s">
        <v>311</v>
      </c>
      <c r="R3" s="181"/>
      <c r="S3" s="197"/>
      <c r="T3" s="196" t="s">
        <v>311</v>
      </c>
      <c r="U3" s="181"/>
      <c r="V3" s="182"/>
      <c r="W3" s="196" t="s">
        <v>311</v>
      </c>
      <c r="X3" s="181"/>
      <c r="Y3" s="182"/>
      <c r="Z3" s="183" t="s">
        <v>311</v>
      </c>
      <c r="AA3" s="181"/>
      <c r="AB3" s="182"/>
      <c r="AC3" s="183" t="s">
        <v>311</v>
      </c>
      <c r="AD3" s="181"/>
      <c r="AE3" s="182"/>
      <c r="AF3" s="183" t="s">
        <v>311</v>
      </c>
      <c r="AG3" s="181"/>
      <c r="AH3" s="182"/>
      <c r="AI3" s="183" t="s">
        <v>311</v>
      </c>
      <c r="AJ3" s="181"/>
      <c r="AK3" s="182"/>
      <c r="AL3" s="184" t="s">
        <v>311</v>
      </c>
      <c r="AM3" s="182"/>
      <c r="AN3" s="182"/>
      <c r="AO3" s="184" t="s">
        <v>311</v>
      </c>
      <c r="AP3" s="181"/>
      <c r="AQ3" s="182"/>
      <c r="AR3" s="184" t="s">
        <v>311</v>
      </c>
      <c r="AS3" s="181"/>
      <c r="AT3" s="182"/>
      <c r="AU3" s="184" t="s">
        <v>311</v>
      </c>
      <c r="AV3" s="181"/>
      <c r="AW3" s="182"/>
      <c r="AX3" s="184" t="s">
        <v>311</v>
      </c>
      <c r="AY3" s="181"/>
      <c r="AZ3" s="182"/>
      <c r="BA3" s="184" t="s">
        <v>311</v>
      </c>
      <c r="BB3" s="181"/>
      <c r="BC3" s="182"/>
      <c r="BD3" s="184" t="s">
        <v>311</v>
      </c>
      <c r="BE3" s="181"/>
      <c r="BF3" s="182"/>
      <c r="BG3" s="184" t="s">
        <v>311</v>
      </c>
      <c r="BH3" s="181"/>
      <c r="BI3" s="182"/>
      <c r="BJ3" s="184" t="s">
        <v>311</v>
      </c>
      <c r="BK3" s="181"/>
      <c r="BL3" s="182"/>
      <c r="BM3" s="184" t="s">
        <v>311</v>
      </c>
      <c r="BN3" s="181"/>
      <c r="BO3" s="182"/>
      <c r="BP3" s="184" t="s">
        <v>311</v>
      </c>
      <c r="BQ3" s="181"/>
      <c r="BR3" s="182"/>
      <c r="BS3" s="183" t="s">
        <v>311</v>
      </c>
      <c r="BT3" s="181"/>
      <c r="BU3" s="197"/>
      <c r="BV3" s="184" t="s">
        <v>311</v>
      </c>
      <c r="BW3" s="181"/>
      <c r="BX3" s="182"/>
      <c r="BY3" s="184" t="s">
        <v>311</v>
      </c>
      <c r="BZ3" s="181"/>
      <c r="CA3" s="182"/>
      <c r="CB3" s="184" t="s">
        <v>311</v>
      </c>
      <c r="CC3" s="181"/>
      <c r="CD3" s="182"/>
      <c r="CE3" s="184" t="s">
        <v>311</v>
      </c>
      <c r="CF3" s="181"/>
      <c r="CG3" s="182"/>
      <c r="CH3" s="184" t="s">
        <v>311</v>
      </c>
      <c r="CI3" s="181"/>
      <c r="CJ3" s="182"/>
      <c r="CK3" s="184" t="s">
        <v>311</v>
      </c>
      <c r="CL3" s="181"/>
      <c r="CM3" s="182"/>
      <c r="CN3" s="184" t="s">
        <v>311</v>
      </c>
      <c r="CO3" s="181"/>
      <c r="CP3" s="182"/>
      <c r="CQ3" s="184" t="s">
        <v>311</v>
      </c>
      <c r="CR3" s="181"/>
      <c r="CS3" s="182"/>
      <c r="CT3" s="184" t="s">
        <v>311</v>
      </c>
      <c r="CU3" s="181"/>
      <c r="CV3" s="182"/>
      <c r="CW3" s="184" t="s">
        <v>311</v>
      </c>
      <c r="CX3" s="181"/>
      <c r="CY3" s="182"/>
      <c r="CZ3" s="184" t="s">
        <v>311</v>
      </c>
      <c r="DA3" s="181"/>
      <c r="DB3" s="182"/>
      <c r="DC3" s="184" t="s">
        <v>311</v>
      </c>
      <c r="DD3" s="181"/>
      <c r="DE3" s="182"/>
      <c r="DF3" s="184" t="s">
        <v>311</v>
      </c>
      <c r="DG3" s="181"/>
      <c r="DH3" s="182"/>
      <c r="DI3" s="185" t="s">
        <v>311</v>
      </c>
      <c r="DJ3" s="181"/>
      <c r="DK3" s="182"/>
      <c r="DL3" s="184" t="s">
        <v>311</v>
      </c>
      <c r="DM3" s="182"/>
      <c r="DN3" s="182"/>
      <c r="DO3" s="184" t="s">
        <v>311</v>
      </c>
      <c r="DP3" s="181"/>
      <c r="DQ3" s="182"/>
      <c r="DR3" s="184" t="s">
        <v>311</v>
      </c>
      <c r="DS3" s="181"/>
      <c r="DT3" s="182"/>
      <c r="DU3" s="184" t="s">
        <v>311</v>
      </c>
      <c r="DV3" s="181"/>
      <c r="DW3" s="182"/>
      <c r="DX3" s="186" t="s">
        <v>311</v>
      </c>
      <c r="DY3" s="181"/>
      <c r="DZ3" s="182"/>
      <c r="EA3" s="186" t="s">
        <v>311</v>
      </c>
      <c r="EB3" s="181"/>
      <c r="EC3" s="182"/>
      <c r="ED3" s="186" t="s">
        <v>311</v>
      </c>
      <c r="EE3" s="181"/>
      <c r="EF3" s="182"/>
      <c r="EG3" s="186" t="s">
        <v>311</v>
      </c>
      <c r="EH3" s="181"/>
      <c r="EI3" s="182"/>
      <c r="EJ3" s="186" t="s">
        <v>311</v>
      </c>
      <c r="EK3" s="181"/>
      <c r="EL3" s="182"/>
      <c r="EM3" s="186" t="s">
        <v>311</v>
      </c>
      <c r="EN3" s="181"/>
      <c r="EO3" s="182"/>
      <c r="EP3" s="186" t="s">
        <v>311</v>
      </c>
      <c r="EQ3" s="181"/>
      <c r="ER3" s="182"/>
      <c r="ES3" s="186" t="s">
        <v>311</v>
      </c>
      <c r="ET3" s="181"/>
      <c r="EU3" s="182"/>
      <c r="EV3" s="187" t="s">
        <v>311</v>
      </c>
      <c r="EW3" s="181"/>
      <c r="EX3" s="182"/>
      <c r="EY3" s="187" t="s">
        <v>311</v>
      </c>
      <c r="EZ3" s="181"/>
      <c r="FA3" s="182"/>
      <c r="FB3" s="188" t="s">
        <v>311</v>
      </c>
      <c r="FC3" s="181"/>
      <c r="FD3" s="182"/>
      <c r="FE3" s="188" t="s">
        <v>311</v>
      </c>
      <c r="FF3" s="181"/>
      <c r="FG3" s="182"/>
      <c r="FH3" s="188" t="s">
        <v>311</v>
      </c>
      <c r="FI3" s="181"/>
      <c r="FJ3" s="182"/>
      <c r="FK3" s="188" t="s">
        <v>311</v>
      </c>
      <c r="FL3" s="181"/>
      <c r="FM3" s="182"/>
      <c r="FN3" s="189" t="s">
        <v>311</v>
      </c>
      <c r="FO3" s="181"/>
      <c r="FP3" s="182"/>
      <c r="FQ3" s="190" t="s">
        <v>311</v>
      </c>
      <c r="FR3" s="181"/>
      <c r="FS3" s="182"/>
      <c r="FT3" s="198" t="s">
        <v>312</v>
      </c>
      <c r="FU3" s="181"/>
      <c r="FV3" s="182"/>
      <c r="FW3" s="191" t="s">
        <v>311</v>
      </c>
      <c r="FX3" s="181"/>
      <c r="FY3" s="182"/>
      <c r="FZ3" s="191" t="s">
        <v>311</v>
      </c>
      <c r="GA3" s="181"/>
      <c r="GB3" s="182"/>
      <c r="GC3" s="191" t="s">
        <v>311</v>
      </c>
      <c r="GD3" s="181"/>
      <c r="GE3" s="192"/>
      <c r="GF3" s="176" t="s">
        <v>311</v>
      </c>
      <c r="GG3" s="193"/>
      <c r="GH3" s="182"/>
      <c r="GI3" s="191" t="s">
        <v>311</v>
      </c>
      <c r="GJ3" s="181"/>
      <c r="GK3" s="182"/>
      <c r="GL3" s="191" t="s">
        <v>311</v>
      </c>
      <c r="GM3" s="181"/>
      <c r="GN3" s="182"/>
      <c r="GO3" s="191" t="s">
        <v>311</v>
      </c>
      <c r="GP3" s="181"/>
      <c r="GQ3" s="182"/>
      <c r="GR3" s="191" t="s">
        <v>311</v>
      </c>
      <c r="GS3" s="181"/>
      <c r="GT3" s="192"/>
    </row>
    <row r="4" spans="1:202" s="212" customFormat="1" ht="16.350000000000001" customHeight="1">
      <c r="A4" s="200" t="s">
        <v>313</v>
      </c>
      <c r="B4" s="201"/>
      <c r="C4" s="201"/>
      <c r="D4" s="202"/>
      <c r="E4" s="201"/>
      <c r="F4" s="201"/>
      <c r="G4" s="202"/>
      <c r="H4" s="201"/>
      <c r="I4" s="201"/>
      <c r="J4" s="202"/>
      <c r="K4" s="201"/>
      <c r="L4" s="201"/>
      <c r="M4" s="202"/>
      <c r="N4" s="201"/>
      <c r="O4" s="201"/>
      <c r="P4" s="202"/>
      <c r="Q4" s="201"/>
      <c r="R4" s="201"/>
      <c r="S4" s="203"/>
      <c r="T4" s="201"/>
      <c r="U4" s="201"/>
      <c r="V4" s="202"/>
      <c r="W4" s="201"/>
      <c r="X4" s="201"/>
      <c r="Y4" s="202"/>
      <c r="Z4" s="201"/>
      <c r="AA4" s="201"/>
      <c r="AB4" s="202"/>
      <c r="AC4" s="201"/>
      <c r="AD4" s="201"/>
      <c r="AE4" s="202"/>
      <c r="AF4" s="201"/>
      <c r="AG4" s="201"/>
      <c r="AH4" s="202"/>
      <c r="AI4" s="201"/>
      <c r="AJ4" s="201"/>
      <c r="AK4" s="202"/>
      <c r="AL4" s="201"/>
      <c r="AM4" s="201"/>
      <c r="AN4" s="202"/>
      <c r="AO4" s="201"/>
      <c r="AP4" s="201"/>
      <c r="AQ4" s="202"/>
      <c r="AR4" s="201"/>
      <c r="AS4" s="201"/>
      <c r="AT4" s="202"/>
      <c r="AU4" s="204"/>
      <c r="AV4" s="201"/>
      <c r="AW4" s="202"/>
      <c r="AX4" s="201"/>
      <c r="AY4" s="201"/>
      <c r="AZ4" s="205"/>
      <c r="BA4" s="201"/>
      <c r="BB4" s="201"/>
      <c r="BC4" s="202"/>
      <c r="BD4" s="201"/>
      <c r="BE4" s="201"/>
      <c r="BF4" s="202"/>
      <c r="BG4" s="201"/>
      <c r="BH4" s="201"/>
      <c r="BI4" s="202"/>
      <c r="BJ4" s="201"/>
      <c r="BK4" s="201"/>
      <c r="BL4" s="202"/>
      <c r="BM4" s="201"/>
      <c r="BN4" s="201"/>
      <c r="BO4" s="202"/>
      <c r="BP4" s="201"/>
      <c r="BQ4" s="201"/>
      <c r="BR4" s="202"/>
      <c r="BS4" s="201"/>
      <c r="BT4" s="201"/>
      <c r="BU4" s="203"/>
      <c r="BV4" s="201"/>
      <c r="BW4" s="201"/>
      <c r="BX4" s="202"/>
      <c r="BY4" s="201"/>
      <c r="BZ4" s="201"/>
      <c r="CA4" s="202"/>
      <c r="CB4" s="201"/>
      <c r="CC4" s="201"/>
      <c r="CD4" s="202"/>
      <c r="CE4" s="201"/>
      <c r="CF4" s="201"/>
      <c r="CG4" s="202"/>
      <c r="CH4" s="201"/>
      <c r="CI4" s="201"/>
      <c r="CJ4" s="202"/>
      <c r="CK4" s="206"/>
      <c r="CL4" s="201"/>
      <c r="CM4" s="202"/>
      <c r="CN4" s="201"/>
      <c r="CO4" s="201"/>
      <c r="CP4" s="202"/>
      <c r="CQ4" s="206"/>
      <c r="CR4" s="201"/>
      <c r="CS4" s="205"/>
      <c r="CT4" s="206"/>
      <c r="CU4" s="201"/>
      <c r="CV4" s="205"/>
      <c r="CW4" s="206"/>
      <c r="CX4" s="201"/>
      <c r="CY4" s="205"/>
      <c r="CZ4" s="206"/>
      <c r="DA4" s="201"/>
      <c r="DB4" s="205"/>
      <c r="DC4" s="206"/>
      <c r="DD4" s="201"/>
      <c r="DE4" s="205"/>
      <c r="DF4" s="201"/>
      <c r="DG4" s="201"/>
      <c r="DH4" s="202"/>
      <c r="DI4" s="207"/>
      <c r="DJ4" s="201"/>
      <c r="DK4" s="202"/>
      <c r="DL4" s="201"/>
      <c r="DM4" s="202"/>
      <c r="DN4" s="202"/>
      <c r="DO4" s="201"/>
      <c r="DP4" s="201"/>
      <c r="DQ4" s="202"/>
      <c r="DR4" s="201"/>
      <c r="DS4" s="201"/>
      <c r="DT4" s="202"/>
      <c r="DU4" s="201"/>
      <c r="DV4" s="201"/>
      <c r="DW4" s="202"/>
      <c r="DX4" s="208"/>
      <c r="DY4" s="201"/>
      <c r="DZ4" s="202"/>
      <c r="EA4" s="206"/>
      <c r="EB4" s="201"/>
      <c r="EC4" s="202"/>
      <c r="ED4" s="206"/>
      <c r="EE4" s="201"/>
      <c r="EF4" s="202"/>
      <c r="EG4" s="206"/>
      <c r="EH4" s="206"/>
      <c r="EI4" s="206"/>
      <c r="EJ4" s="206"/>
      <c r="EK4" s="206"/>
      <c r="EL4" s="206"/>
      <c r="EM4" s="201"/>
      <c r="EN4" s="201"/>
      <c r="EO4" s="201"/>
      <c r="EP4" s="201"/>
      <c r="EQ4" s="201"/>
      <c r="ER4" s="201"/>
      <c r="ES4" s="201"/>
      <c r="ET4" s="201"/>
      <c r="EU4" s="201"/>
      <c r="EV4" s="201"/>
      <c r="EW4" s="201"/>
      <c r="EX4" s="202"/>
      <c r="EY4" s="201"/>
      <c r="EZ4" s="201"/>
      <c r="FA4" s="202"/>
      <c r="FB4" s="204"/>
      <c r="FC4" s="201"/>
      <c r="FD4" s="202"/>
      <c r="FE4" s="204"/>
      <c r="FF4" s="201"/>
      <c r="FG4" s="202"/>
      <c r="FH4" s="201"/>
      <c r="FI4" s="201"/>
      <c r="FJ4" s="202"/>
      <c r="FK4" s="201"/>
      <c r="FL4" s="201"/>
      <c r="FM4" s="202"/>
      <c r="FN4" s="204"/>
      <c r="FO4" s="201"/>
      <c r="FP4" s="202"/>
      <c r="FQ4" s="204"/>
      <c r="FR4" s="201"/>
      <c r="FS4" s="202"/>
      <c r="FT4" s="209"/>
      <c r="FU4" s="201"/>
      <c r="FV4" s="202"/>
      <c r="FW4" s="201"/>
      <c r="FX4" s="210"/>
      <c r="FY4" s="205"/>
      <c r="FZ4" s="201"/>
      <c r="GA4" s="201"/>
      <c r="GB4" s="201"/>
      <c r="GC4" s="201"/>
      <c r="GD4" s="201"/>
      <c r="GE4" s="202"/>
      <c r="GF4" s="201"/>
      <c r="GG4" s="202"/>
      <c r="GH4" s="202"/>
      <c r="GI4" s="201"/>
      <c r="GJ4" s="201"/>
      <c r="GK4" s="201"/>
      <c r="GL4" s="201"/>
      <c r="GM4" s="201"/>
      <c r="GN4" s="201"/>
      <c r="GO4" s="201"/>
      <c r="GP4" s="201"/>
      <c r="GQ4" s="202"/>
      <c r="GR4" s="201"/>
      <c r="GS4" s="201"/>
      <c r="GT4" s="211"/>
    </row>
    <row r="5" spans="1:202" s="230" customFormat="1" ht="16.350000000000001" customHeight="1">
      <c r="A5" s="213" t="s">
        <v>314</v>
      </c>
      <c r="B5" s="214">
        <v>15</v>
      </c>
      <c r="C5" s="215">
        <v>250.84</v>
      </c>
      <c r="D5" s="216">
        <v>543284.75559999968</v>
      </c>
      <c r="E5" s="214">
        <v>15</v>
      </c>
      <c r="F5" s="215"/>
      <c r="G5" s="216"/>
      <c r="H5" s="214">
        <v>15</v>
      </c>
      <c r="I5" s="214"/>
      <c r="J5" s="217"/>
      <c r="K5" s="214">
        <v>15</v>
      </c>
      <c r="L5" s="215"/>
      <c r="M5" s="216"/>
      <c r="N5" s="214">
        <v>15</v>
      </c>
      <c r="O5" s="214"/>
      <c r="P5" s="217"/>
      <c r="Q5" s="214">
        <v>15</v>
      </c>
      <c r="R5" s="214"/>
      <c r="S5" s="218"/>
      <c r="T5" s="214">
        <v>15</v>
      </c>
      <c r="U5" s="214"/>
      <c r="V5" s="217"/>
      <c r="W5" s="214">
        <v>15</v>
      </c>
      <c r="X5" s="214"/>
      <c r="Y5" s="217"/>
      <c r="Z5" s="214">
        <v>15</v>
      </c>
      <c r="AA5" s="214"/>
      <c r="AB5" s="217"/>
      <c r="AC5" s="214">
        <v>15</v>
      </c>
      <c r="AD5" s="214"/>
      <c r="AE5" s="217"/>
      <c r="AF5" s="214">
        <v>15</v>
      </c>
      <c r="AG5" s="214"/>
      <c r="AH5" s="217"/>
      <c r="AI5" s="214">
        <v>15</v>
      </c>
      <c r="AJ5" s="214"/>
      <c r="AK5" s="217"/>
      <c r="AL5" s="214">
        <v>15</v>
      </c>
      <c r="AM5" s="219"/>
      <c r="AN5" s="220"/>
      <c r="AO5" s="214">
        <v>5</v>
      </c>
      <c r="AP5" s="215"/>
      <c r="AQ5" s="216"/>
      <c r="AR5" s="214">
        <v>15</v>
      </c>
      <c r="AS5" s="214"/>
      <c r="AT5" s="217"/>
      <c r="AU5" s="221">
        <v>8</v>
      </c>
      <c r="AV5" s="215">
        <v>827</v>
      </c>
      <c r="AW5" s="216">
        <v>175388.91999999998</v>
      </c>
      <c r="AX5" s="214">
        <v>6</v>
      </c>
      <c r="AY5" s="215">
        <v>468</v>
      </c>
      <c r="AZ5" s="222">
        <v>88821.094599999895</v>
      </c>
      <c r="BA5" s="214">
        <v>12</v>
      </c>
      <c r="BB5" s="215">
        <v>35</v>
      </c>
      <c r="BC5" s="222">
        <v>20859.670000000006</v>
      </c>
      <c r="BD5" s="214">
        <v>15</v>
      </c>
      <c r="BE5" s="215">
        <v>3</v>
      </c>
      <c r="BF5" s="216">
        <v>535</v>
      </c>
      <c r="BG5" s="214">
        <v>10</v>
      </c>
      <c r="BH5" s="214"/>
      <c r="BI5" s="217"/>
      <c r="BJ5" s="214">
        <v>8.48</v>
      </c>
      <c r="BK5" s="214"/>
      <c r="BL5" s="217"/>
      <c r="BM5" s="214">
        <v>5</v>
      </c>
      <c r="BN5" s="214"/>
      <c r="BO5" s="217"/>
      <c r="BP5" s="214">
        <v>10</v>
      </c>
      <c r="BQ5" s="215">
        <v>827</v>
      </c>
      <c r="BR5" s="216">
        <v>282042</v>
      </c>
      <c r="BS5" s="214">
        <v>10</v>
      </c>
      <c r="BT5" s="215"/>
      <c r="BU5" s="216"/>
      <c r="BV5" s="214">
        <v>10</v>
      </c>
      <c r="BW5" s="214"/>
      <c r="BX5" s="217"/>
      <c r="BY5" s="214">
        <v>15</v>
      </c>
      <c r="BZ5" s="214"/>
      <c r="CA5" s="217"/>
      <c r="CB5" s="214">
        <v>10</v>
      </c>
      <c r="CC5" s="214"/>
      <c r="CD5" s="217"/>
      <c r="CE5" s="214">
        <v>10</v>
      </c>
      <c r="CF5" s="215">
        <v>60</v>
      </c>
      <c r="CG5" s="216">
        <v>137610.29</v>
      </c>
      <c r="CH5" s="214">
        <v>4</v>
      </c>
      <c r="CI5" s="215">
        <v>267</v>
      </c>
      <c r="CJ5" s="216">
        <v>87311</v>
      </c>
      <c r="CK5" s="214">
        <v>10</v>
      </c>
      <c r="CL5" s="215">
        <v>2034</v>
      </c>
      <c r="CM5" s="216">
        <v>266180.75</v>
      </c>
      <c r="CN5" s="214">
        <v>20</v>
      </c>
      <c r="CO5" s="215">
        <v>2</v>
      </c>
      <c r="CP5" s="216">
        <v>1592</v>
      </c>
      <c r="CQ5" s="223">
        <v>16.23</v>
      </c>
      <c r="CR5" s="215">
        <v>246</v>
      </c>
      <c r="CS5" s="222">
        <v>98788.385499999989</v>
      </c>
      <c r="CT5" s="223">
        <v>16.23</v>
      </c>
      <c r="CU5" s="215"/>
      <c r="CV5" s="222"/>
      <c r="CW5" s="223">
        <v>16.23</v>
      </c>
      <c r="CX5" s="215"/>
      <c r="CY5" s="222"/>
      <c r="CZ5" s="223">
        <v>16.23</v>
      </c>
      <c r="DA5" s="215"/>
      <c r="DB5" s="222"/>
      <c r="DC5" s="223">
        <v>16.23</v>
      </c>
      <c r="DD5" s="215"/>
      <c r="DE5" s="222"/>
      <c r="DF5" s="214">
        <v>16</v>
      </c>
      <c r="DG5" s="215">
        <v>19</v>
      </c>
      <c r="DH5" s="216">
        <v>3376.2069999999999</v>
      </c>
      <c r="DI5" s="214">
        <v>20.45</v>
      </c>
      <c r="DJ5" s="214"/>
      <c r="DK5" s="217"/>
      <c r="DL5" s="214">
        <v>15</v>
      </c>
      <c r="DM5" s="217"/>
      <c r="DN5" s="217"/>
      <c r="DO5" s="214">
        <v>16</v>
      </c>
      <c r="DP5" s="214"/>
      <c r="DQ5" s="217"/>
      <c r="DR5" s="214">
        <v>26</v>
      </c>
      <c r="DS5" s="215">
        <v>839</v>
      </c>
      <c r="DT5" s="216">
        <v>483455</v>
      </c>
      <c r="DU5" s="214">
        <v>10</v>
      </c>
      <c r="DV5" s="215">
        <v>326</v>
      </c>
      <c r="DW5" s="216">
        <v>60650.555400000005</v>
      </c>
      <c r="DX5" s="201">
        <v>10.9</v>
      </c>
      <c r="DY5" s="215">
        <v>42</v>
      </c>
      <c r="DZ5" s="216">
        <v>26797.1528</v>
      </c>
      <c r="EA5" s="223">
        <v>10</v>
      </c>
      <c r="EB5" s="215">
        <v>3</v>
      </c>
      <c r="EC5" s="216">
        <v>212</v>
      </c>
      <c r="ED5" s="223">
        <v>10</v>
      </c>
      <c r="EE5" s="215"/>
      <c r="EF5" s="216"/>
      <c r="EG5" s="223" t="s">
        <v>315</v>
      </c>
      <c r="EH5" s="224">
        <v>1</v>
      </c>
      <c r="EI5" s="225">
        <v>215</v>
      </c>
      <c r="EJ5" s="223" t="s">
        <v>315</v>
      </c>
      <c r="EK5" s="215">
        <v>3</v>
      </c>
      <c r="EL5" s="216">
        <v>641</v>
      </c>
      <c r="EM5" s="214">
        <v>3.1</v>
      </c>
      <c r="EN5" s="215">
        <v>550</v>
      </c>
      <c r="EO5" s="216">
        <v>223591.72999999989</v>
      </c>
      <c r="EP5" s="214">
        <v>3.1</v>
      </c>
      <c r="EQ5" s="214"/>
      <c r="ER5" s="214"/>
      <c r="ES5" s="214">
        <v>3.1</v>
      </c>
      <c r="ET5" s="214"/>
      <c r="EU5" s="214"/>
      <c r="EV5" s="214">
        <v>2.14</v>
      </c>
      <c r="EW5" s="215">
        <v>680</v>
      </c>
      <c r="EX5" s="216">
        <f>184329.9635+16000</f>
        <v>200329.96350000001</v>
      </c>
      <c r="EY5" s="214">
        <v>9.8000000000000007</v>
      </c>
      <c r="EZ5" s="215">
        <v>19</v>
      </c>
      <c r="FA5" s="216">
        <v>3794.4422000000013</v>
      </c>
      <c r="FB5" s="221">
        <v>9.4700000000000006</v>
      </c>
      <c r="FC5" s="215">
        <v>58</v>
      </c>
      <c r="FD5" s="216">
        <v>10703.379799999999</v>
      </c>
      <c r="FE5" s="221">
        <v>15</v>
      </c>
      <c r="FF5" s="215">
        <v>115</v>
      </c>
      <c r="FG5" s="216">
        <f>55125.5037-4929.49</f>
        <v>50196.013700000003</v>
      </c>
      <c r="FH5" s="221">
        <v>15</v>
      </c>
      <c r="FI5" s="214"/>
      <c r="FJ5" s="217"/>
      <c r="FK5" s="214">
        <v>15</v>
      </c>
      <c r="FL5" s="214"/>
      <c r="FM5" s="217"/>
      <c r="FN5" s="221">
        <v>10</v>
      </c>
      <c r="FO5" s="215">
        <v>844</v>
      </c>
      <c r="FP5" s="216">
        <v>403393</v>
      </c>
      <c r="FQ5" s="221">
        <v>10</v>
      </c>
      <c r="FR5" s="215">
        <v>372</v>
      </c>
      <c r="FS5" s="216">
        <v>104381.209999999</v>
      </c>
      <c r="FT5" s="226"/>
      <c r="FU5" s="215">
        <v>2</v>
      </c>
      <c r="FV5" s="216">
        <v>224.727</v>
      </c>
      <c r="FW5" s="214">
        <v>10</v>
      </c>
      <c r="FX5" s="227">
        <v>47</v>
      </c>
      <c r="FY5" s="205">
        <v>13395.96</v>
      </c>
      <c r="FZ5" s="214">
        <v>10</v>
      </c>
      <c r="GA5" s="228">
        <v>27</v>
      </c>
      <c r="GB5" s="217">
        <v>3458.69</v>
      </c>
      <c r="GC5" s="214">
        <v>10</v>
      </c>
      <c r="GD5" s="228">
        <v>18</v>
      </c>
      <c r="GE5" s="217">
        <v>7195</v>
      </c>
      <c r="GF5" s="214">
        <v>15</v>
      </c>
      <c r="GG5" s="217"/>
      <c r="GH5" s="217"/>
      <c r="GI5" s="214">
        <v>10</v>
      </c>
      <c r="GJ5" s="228">
        <v>1</v>
      </c>
      <c r="GK5" s="217">
        <v>626</v>
      </c>
      <c r="GL5" s="214">
        <v>10</v>
      </c>
      <c r="GM5" s="228"/>
      <c r="GN5" s="217"/>
      <c r="GO5" s="214">
        <v>10</v>
      </c>
      <c r="GP5" s="215">
        <v>279</v>
      </c>
      <c r="GQ5" s="216">
        <v>100843</v>
      </c>
      <c r="GR5" s="214">
        <v>10</v>
      </c>
      <c r="GS5" s="215">
        <v>55</v>
      </c>
      <c r="GT5" s="229">
        <v>12652.413599999998</v>
      </c>
    </row>
    <row r="6" spans="1:202" s="212" customFormat="1" ht="16.350000000000001" customHeight="1">
      <c r="A6" s="213" t="s">
        <v>316</v>
      </c>
      <c r="B6" s="214">
        <v>15</v>
      </c>
      <c r="C6" s="215">
        <v>2553.69</v>
      </c>
      <c r="D6" s="216">
        <v>5297026.3670999967</v>
      </c>
      <c r="E6" s="214">
        <v>15</v>
      </c>
      <c r="F6" s="215">
        <v>59</v>
      </c>
      <c r="G6" s="216">
        <v>54066.459999999992</v>
      </c>
      <c r="H6" s="214">
        <v>15</v>
      </c>
      <c r="I6" s="215"/>
      <c r="J6" s="216"/>
      <c r="K6" s="214">
        <v>15</v>
      </c>
      <c r="L6" s="215">
        <v>78</v>
      </c>
      <c r="M6" s="216">
        <v>67213.470000000016</v>
      </c>
      <c r="N6" s="214">
        <v>15</v>
      </c>
      <c r="O6" s="215">
        <v>17</v>
      </c>
      <c r="P6" s="216">
        <v>6469.3</v>
      </c>
      <c r="Q6" s="214">
        <v>15</v>
      </c>
      <c r="R6" s="215">
        <v>9</v>
      </c>
      <c r="S6" s="216">
        <v>9845.42</v>
      </c>
      <c r="T6" s="214">
        <v>15</v>
      </c>
      <c r="U6" s="215"/>
      <c r="V6" s="216"/>
      <c r="W6" s="214">
        <v>15</v>
      </c>
      <c r="X6" s="215">
        <v>71</v>
      </c>
      <c r="Y6" s="216">
        <v>57921.64</v>
      </c>
      <c r="Z6" s="214">
        <v>15</v>
      </c>
      <c r="AA6" s="215">
        <v>10</v>
      </c>
      <c r="AB6" s="216">
        <v>1833.98</v>
      </c>
      <c r="AC6" s="214">
        <v>15</v>
      </c>
      <c r="AD6" s="214"/>
      <c r="AE6" s="217"/>
      <c r="AF6" s="214">
        <v>15</v>
      </c>
      <c r="AG6" s="215"/>
      <c r="AH6" s="217"/>
      <c r="AI6" s="214">
        <v>15</v>
      </c>
      <c r="AJ6" s="215">
        <v>2</v>
      </c>
      <c r="AK6" s="216">
        <v>643.47</v>
      </c>
      <c r="AL6" s="214">
        <v>15</v>
      </c>
      <c r="AM6" s="214"/>
      <c r="AN6" s="217"/>
      <c r="AO6" s="214">
        <v>12</v>
      </c>
      <c r="AP6" s="214"/>
      <c r="AQ6" s="217"/>
      <c r="AR6" s="214">
        <v>15</v>
      </c>
      <c r="AS6" s="214"/>
      <c r="AT6" s="217"/>
      <c r="AU6" s="231">
        <v>10</v>
      </c>
      <c r="AV6" s="214"/>
      <c r="AW6" s="217"/>
      <c r="AX6" s="214">
        <v>15</v>
      </c>
      <c r="AY6" s="215">
        <v>87</v>
      </c>
      <c r="AZ6" s="222">
        <v>36212.130499999999</v>
      </c>
      <c r="BA6" s="214">
        <v>20</v>
      </c>
      <c r="BB6" s="214"/>
      <c r="BC6" s="217"/>
      <c r="BD6" s="214">
        <v>35</v>
      </c>
      <c r="BE6" s="215">
        <v>112</v>
      </c>
      <c r="BF6" s="216">
        <v>70267.79999999993</v>
      </c>
      <c r="BG6" s="214">
        <v>10</v>
      </c>
      <c r="BH6" s="215">
        <v>71</v>
      </c>
      <c r="BI6" s="216">
        <v>44002</v>
      </c>
      <c r="BJ6" s="214">
        <v>8.48</v>
      </c>
      <c r="BK6" s="215">
        <v>65</v>
      </c>
      <c r="BL6" s="216">
        <v>60296.37</v>
      </c>
      <c r="BM6" s="214">
        <v>12</v>
      </c>
      <c r="BN6" s="214"/>
      <c r="BO6" s="216"/>
      <c r="BP6" s="214">
        <v>10</v>
      </c>
      <c r="BQ6" s="215">
        <v>645</v>
      </c>
      <c r="BR6" s="216">
        <v>696196</v>
      </c>
      <c r="BS6" s="214">
        <v>10</v>
      </c>
      <c r="BT6" s="215">
        <v>80</v>
      </c>
      <c r="BU6" s="216">
        <v>136605</v>
      </c>
      <c r="BV6" s="214">
        <v>10</v>
      </c>
      <c r="BW6" s="215"/>
      <c r="BX6" s="216"/>
      <c r="BY6" s="214">
        <v>15</v>
      </c>
      <c r="BZ6" s="215"/>
      <c r="CA6" s="217"/>
      <c r="CB6" s="214">
        <v>10</v>
      </c>
      <c r="CC6" s="215"/>
      <c r="CD6" s="216"/>
      <c r="CE6" s="214">
        <v>10</v>
      </c>
      <c r="CF6" s="215">
        <v>76</v>
      </c>
      <c r="CG6" s="216">
        <v>150859.1</v>
      </c>
      <c r="CH6" s="214">
        <v>10</v>
      </c>
      <c r="CI6" s="215">
        <v>266</v>
      </c>
      <c r="CJ6" s="216">
        <v>283172.2</v>
      </c>
      <c r="CK6" s="214">
        <v>10</v>
      </c>
      <c r="CL6" s="215">
        <v>259</v>
      </c>
      <c r="CM6" s="216">
        <v>187016</v>
      </c>
      <c r="CN6" s="214">
        <v>25</v>
      </c>
      <c r="CO6" s="215">
        <v>131</v>
      </c>
      <c r="CP6" s="216">
        <f>86901+1842.31</f>
        <v>88743.31</v>
      </c>
      <c r="CQ6" s="223">
        <v>28.782287822878228</v>
      </c>
      <c r="CR6" s="215">
        <v>527</v>
      </c>
      <c r="CS6" s="222">
        <f>1142183.7279-42690.47-49999.57</f>
        <v>1049493.6879</v>
      </c>
      <c r="CT6" s="223">
        <v>28.782287822878228</v>
      </c>
      <c r="CU6" s="215">
        <v>211</v>
      </c>
      <c r="CV6" s="222">
        <v>109662.6</v>
      </c>
      <c r="CW6" s="223">
        <v>28.782287822878228</v>
      </c>
      <c r="CX6" s="215">
        <v>46</v>
      </c>
      <c r="CY6" s="222">
        <v>20097.849999999999</v>
      </c>
      <c r="CZ6" s="223">
        <v>28.782287822878228</v>
      </c>
      <c r="DA6" s="215">
        <v>111</v>
      </c>
      <c r="DB6" s="222">
        <v>69596.3</v>
      </c>
      <c r="DC6" s="223">
        <v>28.782287822878228</v>
      </c>
      <c r="DD6" s="215">
        <v>58</v>
      </c>
      <c r="DE6" s="222">
        <v>45121.23</v>
      </c>
      <c r="DF6" s="214">
        <v>22</v>
      </c>
      <c r="DG6" s="215">
        <v>70</v>
      </c>
      <c r="DH6" s="216">
        <v>65630</v>
      </c>
      <c r="DI6" s="214">
        <v>25.5</v>
      </c>
      <c r="DJ6" s="228">
        <v>76</v>
      </c>
      <c r="DK6" s="217">
        <v>88035</v>
      </c>
      <c r="DL6" s="214">
        <v>15</v>
      </c>
      <c r="DM6" s="217"/>
      <c r="DN6" s="217"/>
      <c r="DO6" s="214">
        <v>22</v>
      </c>
      <c r="DP6" s="215">
        <v>63</v>
      </c>
      <c r="DQ6" s="216">
        <v>36297.680200000003</v>
      </c>
      <c r="DR6" s="214">
        <v>34</v>
      </c>
      <c r="DS6" s="215">
        <v>155</v>
      </c>
      <c r="DT6" s="216">
        <v>97747.320700000084</v>
      </c>
      <c r="DU6" s="214">
        <v>15</v>
      </c>
      <c r="DV6" s="215">
        <v>59</v>
      </c>
      <c r="DW6" s="216">
        <v>57470.295300000005</v>
      </c>
      <c r="DX6" s="201">
        <v>10.9</v>
      </c>
      <c r="DY6" s="215">
        <v>141</v>
      </c>
      <c r="DZ6" s="216">
        <v>121262.8651</v>
      </c>
      <c r="EA6" s="206">
        <v>20</v>
      </c>
      <c r="EB6" s="215">
        <v>31</v>
      </c>
      <c r="EC6" s="216">
        <v>16127</v>
      </c>
      <c r="ED6" s="206">
        <v>20</v>
      </c>
      <c r="EE6" s="215">
        <v>10</v>
      </c>
      <c r="EF6" s="216">
        <v>10962</v>
      </c>
      <c r="EG6" s="206">
        <v>12</v>
      </c>
      <c r="EH6" s="224">
        <v>31</v>
      </c>
      <c r="EI6" s="225">
        <v>13391</v>
      </c>
      <c r="EJ6" s="206">
        <v>12</v>
      </c>
      <c r="EK6" s="215">
        <v>27</v>
      </c>
      <c r="EL6" s="216">
        <v>13090</v>
      </c>
      <c r="EM6" s="214" t="s">
        <v>317</v>
      </c>
      <c r="EN6" s="215"/>
      <c r="EO6" s="216"/>
      <c r="EP6" s="214" t="s">
        <v>317</v>
      </c>
      <c r="EQ6" s="214"/>
      <c r="ER6" s="214"/>
      <c r="ES6" s="214">
        <v>11</v>
      </c>
      <c r="ET6" s="214"/>
      <c r="EU6" s="214"/>
      <c r="EV6" s="214">
        <v>6.43</v>
      </c>
      <c r="EW6" s="215">
        <v>45</v>
      </c>
      <c r="EX6" s="216">
        <v>5924.9498000000003</v>
      </c>
      <c r="EY6" s="214">
        <v>19.600000000000001</v>
      </c>
      <c r="EZ6" s="215">
        <v>223</v>
      </c>
      <c r="FA6" s="216">
        <v>365399.64779999998</v>
      </c>
      <c r="FB6" s="231">
        <v>39.47</v>
      </c>
      <c r="FC6" s="215">
        <v>4</v>
      </c>
      <c r="FD6" s="216">
        <v>2235.6000000000004</v>
      </c>
      <c r="FE6" s="231">
        <v>120</v>
      </c>
      <c r="FF6" s="215">
        <v>13</v>
      </c>
      <c r="FG6" s="216">
        <v>11625.8374</v>
      </c>
      <c r="FH6" s="231">
        <v>120</v>
      </c>
      <c r="FI6" s="214"/>
      <c r="FJ6" s="217"/>
      <c r="FK6" s="214">
        <v>15</v>
      </c>
      <c r="FL6" s="214"/>
      <c r="FM6" s="217"/>
      <c r="FN6" s="231">
        <v>15</v>
      </c>
      <c r="FO6" s="232"/>
      <c r="FP6" s="233"/>
      <c r="FQ6" s="231">
        <v>10</v>
      </c>
      <c r="FR6" s="215">
        <v>16</v>
      </c>
      <c r="FS6" s="216">
        <v>13191.410000000002</v>
      </c>
      <c r="FT6" s="226"/>
      <c r="FU6" s="214"/>
      <c r="FV6" s="217"/>
      <c r="FW6" s="214">
        <v>10</v>
      </c>
      <c r="FX6" s="227">
        <v>540</v>
      </c>
      <c r="FY6" s="205">
        <v>239085.56</v>
      </c>
      <c r="FZ6" s="214">
        <v>10</v>
      </c>
      <c r="GA6" s="228">
        <v>40</v>
      </c>
      <c r="GB6" s="217">
        <v>6531</v>
      </c>
      <c r="GC6" s="214">
        <v>10</v>
      </c>
      <c r="GD6" s="228">
        <v>278</v>
      </c>
      <c r="GE6" s="217">
        <v>98055</v>
      </c>
      <c r="GF6" s="214">
        <v>15</v>
      </c>
      <c r="GG6" s="217"/>
      <c r="GH6" s="217"/>
      <c r="GI6" s="214">
        <v>10</v>
      </c>
      <c r="GJ6" s="228">
        <v>40</v>
      </c>
      <c r="GK6" s="217">
        <v>29577.65</v>
      </c>
      <c r="GL6" s="214">
        <v>10</v>
      </c>
      <c r="GM6" s="228"/>
      <c r="GN6" s="217"/>
      <c r="GO6" s="214">
        <v>10</v>
      </c>
      <c r="GP6" s="215">
        <v>10</v>
      </c>
      <c r="GQ6" s="216">
        <v>6404.92</v>
      </c>
      <c r="GR6" s="214">
        <v>10</v>
      </c>
      <c r="GS6" s="215">
        <v>63</v>
      </c>
      <c r="GT6" s="229">
        <v>35782.391399999986</v>
      </c>
    </row>
    <row r="7" spans="1:202" s="212" customFormat="1" ht="16.350000000000001" customHeight="1">
      <c r="A7" s="213" t="s">
        <v>318</v>
      </c>
      <c r="B7" s="214">
        <v>15</v>
      </c>
      <c r="C7" s="215">
        <f>3574.47+54</f>
        <v>3628.47</v>
      </c>
      <c r="D7" s="216">
        <f>7741807.76-156404</f>
        <v>7585403.7599999998</v>
      </c>
      <c r="E7" s="214">
        <v>15</v>
      </c>
      <c r="F7" s="215"/>
      <c r="G7" s="216"/>
      <c r="H7" s="214">
        <v>15</v>
      </c>
      <c r="I7" s="215">
        <v>48</v>
      </c>
      <c r="J7" s="216">
        <v>23021.900000000005</v>
      </c>
      <c r="K7" s="214">
        <v>15</v>
      </c>
      <c r="L7" s="215"/>
      <c r="M7" s="216"/>
      <c r="N7" s="214">
        <v>15</v>
      </c>
      <c r="O7" s="215"/>
      <c r="P7" s="216"/>
      <c r="Q7" s="214">
        <v>15</v>
      </c>
      <c r="R7" s="214"/>
      <c r="S7" s="218"/>
      <c r="T7" s="214">
        <v>15</v>
      </c>
      <c r="U7" s="215">
        <v>204</v>
      </c>
      <c r="V7" s="216">
        <v>142363.81999999998</v>
      </c>
      <c r="W7" s="214">
        <v>15</v>
      </c>
      <c r="X7" s="215"/>
      <c r="Y7" s="216"/>
      <c r="Z7" s="214">
        <v>15</v>
      </c>
      <c r="AA7" s="215">
        <v>280</v>
      </c>
      <c r="AB7" s="216">
        <v>435526.27</v>
      </c>
      <c r="AC7" s="214">
        <v>15</v>
      </c>
      <c r="AD7" s="215">
        <v>12</v>
      </c>
      <c r="AE7" s="216">
        <v>10295.93</v>
      </c>
      <c r="AF7" s="214">
        <v>15</v>
      </c>
      <c r="AG7" s="215">
        <v>70</v>
      </c>
      <c r="AH7" s="216">
        <v>55761.859999999993</v>
      </c>
      <c r="AI7" s="214">
        <v>15</v>
      </c>
      <c r="AJ7" s="215">
        <v>205</v>
      </c>
      <c r="AK7" s="216">
        <v>181678.49000000011</v>
      </c>
      <c r="AL7" s="214">
        <v>15</v>
      </c>
      <c r="AM7" s="219">
        <v>59</v>
      </c>
      <c r="AN7" s="220">
        <v>76246.31</v>
      </c>
      <c r="AO7" s="214">
        <v>15</v>
      </c>
      <c r="AP7" s="215">
        <v>613</v>
      </c>
      <c r="AQ7" s="216">
        <v>825014.44000000018</v>
      </c>
      <c r="AR7" s="214">
        <v>15</v>
      </c>
      <c r="AS7" s="215">
        <v>219</v>
      </c>
      <c r="AT7" s="216">
        <v>416177.55999999994</v>
      </c>
      <c r="AU7" s="231">
        <v>15</v>
      </c>
      <c r="AV7" s="214"/>
      <c r="AW7" s="217"/>
      <c r="AX7" s="214">
        <v>15</v>
      </c>
      <c r="AY7" s="215">
        <v>39</v>
      </c>
      <c r="AZ7" s="222">
        <v>64250.331100000003</v>
      </c>
      <c r="BA7" s="214">
        <v>30</v>
      </c>
      <c r="BB7" s="214"/>
      <c r="BC7" s="217"/>
      <c r="BD7" s="214">
        <v>45</v>
      </c>
      <c r="BE7" s="215">
        <v>40</v>
      </c>
      <c r="BF7" s="216">
        <v>84137.31</v>
      </c>
      <c r="BG7" s="214">
        <v>15</v>
      </c>
      <c r="BH7" s="215">
        <v>35</v>
      </c>
      <c r="BI7" s="216">
        <v>81243</v>
      </c>
      <c r="BJ7" s="214">
        <v>11.48</v>
      </c>
      <c r="BK7" s="215">
        <v>38</v>
      </c>
      <c r="BL7" s="216">
        <v>60000</v>
      </c>
      <c r="BM7" s="214">
        <v>12</v>
      </c>
      <c r="BN7" s="215">
        <v>84</v>
      </c>
      <c r="BO7" s="216">
        <v>279488.27</v>
      </c>
      <c r="BP7" s="214">
        <v>10</v>
      </c>
      <c r="BQ7" s="215">
        <v>423</v>
      </c>
      <c r="BR7" s="216">
        <v>703525</v>
      </c>
      <c r="BS7" s="214">
        <v>10</v>
      </c>
      <c r="BT7" s="215"/>
      <c r="BU7" s="216"/>
      <c r="BV7" s="214">
        <v>10</v>
      </c>
      <c r="BW7" s="215">
        <v>466</v>
      </c>
      <c r="BX7" s="216">
        <v>465236.6</v>
      </c>
      <c r="BY7" s="214">
        <v>15</v>
      </c>
      <c r="BZ7" s="215">
        <v>199</v>
      </c>
      <c r="CA7" s="216">
        <v>201688.62000000002</v>
      </c>
      <c r="CB7" s="214">
        <v>10</v>
      </c>
      <c r="CC7" s="215">
        <v>30</v>
      </c>
      <c r="CD7" s="216">
        <v>29198</v>
      </c>
      <c r="CE7" s="214">
        <v>10</v>
      </c>
      <c r="CF7" s="215"/>
      <c r="CG7" s="216"/>
      <c r="CH7" s="214">
        <v>10</v>
      </c>
      <c r="CI7" s="215">
        <v>59</v>
      </c>
      <c r="CJ7" s="216">
        <v>151242</v>
      </c>
      <c r="CK7" s="214">
        <v>10</v>
      </c>
      <c r="CL7" s="215">
        <v>162</v>
      </c>
      <c r="CM7" s="216">
        <v>262296</v>
      </c>
      <c r="CN7" s="214">
        <v>35</v>
      </c>
      <c r="CO7" s="215">
        <v>82</v>
      </c>
      <c r="CP7" s="216">
        <v>102617.69</v>
      </c>
      <c r="CQ7" s="223">
        <v>43.542435424354238</v>
      </c>
      <c r="CR7" s="215">
        <v>377</v>
      </c>
      <c r="CS7" s="222">
        <v>738163.45250000025</v>
      </c>
      <c r="CT7" s="223">
        <v>43.542435424354238</v>
      </c>
      <c r="CU7" s="215"/>
      <c r="CV7" s="222"/>
      <c r="CW7" s="223">
        <v>43.542435424354238</v>
      </c>
      <c r="CX7" s="215"/>
      <c r="CY7" s="222"/>
      <c r="CZ7" s="223">
        <v>43.542435424354238</v>
      </c>
      <c r="DA7" s="215"/>
      <c r="DB7" s="222"/>
      <c r="DC7" s="223">
        <v>43.542435424354238</v>
      </c>
      <c r="DD7" s="215"/>
      <c r="DE7" s="222"/>
      <c r="DF7" s="214">
        <v>27</v>
      </c>
      <c r="DG7" s="215">
        <v>17</v>
      </c>
      <c r="DH7" s="216">
        <v>36522.999499999998</v>
      </c>
      <c r="DI7" s="214">
        <v>29</v>
      </c>
      <c r="DJ7" s="228">
        <v>120</v>
      </c>
      <c r="DK7" s="217">
        <v>187740</v>
      </c>
      <c r="DL7" s="214">
        <v>15</v>
      </c>
      <c r="DM7" s="227">
        <v>41</v>
      </c>
      <c r="DN7" s="217">
        <v>64683.119999999995</v>
      </c>
      <c r="DO7" s="214">
        <v>27</v>
      </c>
      <c r="DP7" s="215">
        <v>30</v>
      </c>
      <c r="DQ7" s="216">
        <v>76059.505100000024</v>
      </c>
      <c r="DR7" s="214">
        <v>60</v>
      </c>
      <c r="DS7" s="215">
        <f>194+91</f>
        <v>285</v>
      </c>
      <c r="DT7" s="216">
        <f>259551.7813+42690.47</f>
        <v>302242.2513</v>
      </c>
      <c r="DU7" s="214">
        <v>25</v>
      </c>
      <c r="DV7" s="215">
        <v>56</v>
      </c>
      <c r="DW7" s="216">
        <v>107537.48360000001</v>
      </c>
      <c r="DX7" s="201">
        <v>10.9</v>
      </c>
      <c r="DY7" s="215">
        <v>302</v>
      </c>
      <c r="DZ7" s="216">
        <f>496525.5613-60741.35-558.21</f>
        <v>435226.0013</v>
      </c>
      <c r="EA7" s="206">
        <v>35</v>
      </c>
      <c r="EB7" s="215">
        <v>32</v>
      </c>
      <c r="EC7" s="216">
        <v>31254</v>
      </c>
      <c r="ED7" s="206">
        <v>35</v>
      </c>
      <c r="EE7" s="215">
        <v>37</v>
      </c>
      <c r="EF7" s="216">
        <v>74021.279999999999</v>
      </c>
      <c r="EG7" s="206">
        <v>15</v>
      </c>
      <c r="EH7" s="224">
        <v>194</v>
      </c>
      <c r="EI7" s="225">
        <v>120218.75</v>
      </c>
      <c r="EJ7" s="206">
        <v>15</v>
      </c>
      <c r="EK7" s="219">
        <v>240</v>
      </c>
      <c r="EL7" s="220">
        <v>186758.5</v>
      </c>
      <c r="EM7" s="214">
        <v>12.7</v>
      </c>
      <c r="EN7" s="215">
        <v>640</v>
      </c>
      <c r="EO7" s="216">
        <v>464038.83000000066</v>
      </c>
      <c r="EP7" s="214">
        <v>12.7</v>
      </c>
      <c r="EQ7" s="215">
        <v>21</v>
      </c>
      <c r="ER7" s="216">
        <v>16391.379999999997</v>
      </c>
      <c r="ES7" s="214">
        <v>12.7</v>
      </c>
      <c r="ET7" s="215">
        <v>17</v>
      </c>
      <c r="EU7" s="216">
        <v>16788.36</v>
      </c>
      <c r="EV7" s="214">
        <v>6.43</v>
      </c>
      <c r="EW7" s="215">
        <v>38</v>
      </c>
      <c r="EX7" s="216">
        <v>146393.98449999999</v>
      </c>
      <c r="EY7" s="214">
        <v>39.1</v>
      </c>
      <c r="EZ7" s="215">
        <v>144</v>
      </c>
      <c r="FA7" s="216">
        <v>658508</v>
      </c>
      <c r="FB7" s="231">
        <v>39.47</v>
      </c>
      <c r="FC7" s="215">
        <v>4</v>
      </c>
      <c r="FD7" s="216">
        <v>7759</v>
      </c>
      <c r="FE7" s="231">
        <v>120</v>
      </c>
      <c r="FF7" s="215">
        <v>15</v>
      </c>
      <c r="FG7" s="216">
        <v>78451.714000000007</v>
      </c>
      <c r="FH7" s="231">
        <v>120</v>
      </c>
      <c r="FI7" s="215">
        <v>16</v>
      </c>
      <c r="FJ7" s="216">
        <v>17948.8</v>
      </c>
      <c r="FK7" s="214">
        <v>15</v>
      </c>
      <c r="FL7" s="215">
        <v>72</v>
      </c>
      <c r="FM7" s="216">
        <v>38639</v>
      </c>
      <c r="FN7" s="231">
        <v>20</v>
      </c>
      <c r="FO7" s="215"/>
      <c r="FP7" s="216"/>
      <c r="FQ7" s="231">
        <v>10</v>
      </c>
      <c r="FR7" s="215">
        <v>62</v>
      </c>
      <c r="FS7" s="216">
        <f>101727.31-991.17</f>
        <v>100736.14</v>
      </c>
      <c r="FT7" s="226"/>
      <c r="FU7" s="214"/>
      <c r="FV7" s="217"/>
      <c r="FW7" s="214">
        <v>10</v>
      </c>
      <c r="FX7" s="227">
        <v>435</v>
      </c>
      <c r="FY7" s="205">
        <v>512375.4</v>
      </c>
      <c r="FZ7" s="214">
        <v>10</v>
      </c>
      <c r="GA7" s="228">
        <v>609</v>
      </c>
      <c r="GB7" s="217">
        <v>192120.57</v>
      </c>
      <c r="GC7" s="214">
        <v>10</v>
      </c>
      <c r="GD7" s="228">
        <v>149</v>
      </c>
      <c r="GE7" s="217">
        <v>253400.85</v>
      </c>
      <c r="GF7" s="214">
        <v>15</v>
      </c>
      <c r="GG7" s="228">
        <v>203</v>
      </c>
      <c r="GH7" s="217">
        <v>211458.20000000004</v>
      </c>
      <c r="GI7" s="214">
        <v>10</v>
      </c>
      <c r="GJ7" s="228">
        <v>17</v>
      </c>
      <c r="GK7" s="217">
        <v>37497.15</v>
      </c>
      <c r="GL7" s="214">
        <v>10</v>
      </c>
      <c r="GM7" s="228">
        <v>54</v>
      </c>
      <c r="GN7" s="217">
        <v>102915.59</v>
      </c>
      <c r="GO7" s="214">
        <v>10</v>
      </c>
      <c r="GP7" s="215">
        <v>45</v>
      </c>
      <c r="GQ7" s="216">
        <v>62772.13</v>
      </c>
      <c r="GR7" s="214">
        <v>10</v>
      </c>
      <c r="GS7" s="215">
        <v>31</v>
      </c>
      <c r="GT7" s="229">
        <v>66003.2693</v>
      </c>
    </row>
    <row r="8" spans="1:202" s="230" customFormat="1" ht="29.85" customHeight="1">
      <c r="A8" s="213" t="s">
        <v>319</v>
      </c>
      <c r="B8" s="214">
        <v>10.8</v>
      </c>
      <c r="C8" s="215">
        <v>606</v>
      </c>
      <c r="D8" s="216">
        <v>-1090373</v>
      </c>
      <c r="E8" s="214">
        <v>10.8</v>
      </c>
      <c r="F8" s="215"/>
      <c r="G8" s="216"/>
      <c r="H8" s="214">
        <v>10.8</v>
      </c>
      <c r="I8" s="215"/>
      <c r="J8" s="216"/>
      <c r="K8" s="214">
        <v>10.8</v>
      </c>
      <c r="N8" s="214">
        <v>10.8</v>
      </c>
      <c r="Q8" s="214">
        <v>10.8</v>
      </c>
      <c r="R8" s="214"/>
      <c r="S8" s="218"/>
      <c r="T8" s="214">
        <v>10.8</v>
      </c>
      <c r="W8" s="214">
        <v>10.8</v>
      </c>
      <c r="X8" s="214"/>
      <c r="Y8" s="217"/>
      <c r="Z8" s="214">
        <v>10.8</v>
      </c>
      <c r="AA8" s="214"/>
      <c r="AB8" s="217"/>
      <c r="AC8" s="214">
        <v>10.8</v>
      </c>
      <c r="AD8" s="214"/>
      <c r="AE8" s="217"/>
      <c r="AF8" s="214">
        <v>10.8</v>
      </c>
      <c r="AG8" s="214"/>
      <c r="AH8" s="217"/>
      <c r="AI8" s="214">
        <v>10.8</v>
      </c>
      <c r="AJ8" s="214"/>
      <c r="AK8" s="217"/>
      <c r="AL8" s="214">
        <v>10.8</v>
      </c>
      <c r="AM8" s="214"/>
      <c r="AN8" s="217"/>
      <c r="AO8" s="214" t="s">
        <v>320</v>
      </c>
      <c r="AP8" s="214"/>
      <c r="AQ8" s="217"/>
      <c r="AR8" s="214">
        <v>10.8</v>
      </c>
      <c r="AS8" s="214"/>
      <c r="AT8" s="217"/>
      <c r="AU8" s="234">
        <v>0.05</v>
      </c>
      <c r="AV8" s="214"/>
      <c r="AW8" s="217"/>
      <c r="AX8" s="214">
        <v>60</v>
      </c>
      <c r="AY8" s="235"/>
      <c r="AZ8" s="205"/>
      <c r="BA8" s="214">
        <v>7.5</v>
      </c>
      <c r="BB8" s="214"/>
      <c r="BC8" s="217"/>
      <c r="BD8" s="214">
        <v>20</v>
      </c>
      <c r="BE8" s="215">
        <v>1</v>
      </c>
      <c r="BF8" s="216">
        <v>-2433</v>
      </c>
      <c r="BG8" s="214" t="s">
        <v>320</v>
      </c>
      <c r="BH8" s="215">
        <v>1</v>
      </c>
      <c r="BI8" s="216">
        <v>-3797</v>
      </c>
      <c r="BJ8" s="214" t="s">
        <v>320</v>
      </c>
      <c r="BK8" s="215">
        <v>4</v>
      </c>
      <c r="BL8" s="216">
        <v>-6045.3</v>
      </c>
      <c r="BM8" s="214">
        <v>5</v>
      </c>
      <c r="BP8" s="214">
        <v>10</v>
      </c>
      <c r="BQ8" s="215">
        <v>108</v>
      </c>
      <c r="BR8" s="216">
        <v>-62243</v>
      </c>
      <c r="BS8" s="214">
        <v>10</v>
      </c>
      <c r="BT8" s="215"/>
      <c r="BU8" s="216"/>
      <c r="BV8" s="214">
        <v>10</v>
      </c>
      <c r="BW8" s="214"/>
      <c r="BX8" s="217"/>
      <c r="BY8" s="214">
        <v>10.8</v>
      </c>
      <c r="BZ8" s="214"/>
      <c r="CA8" s="217"/>
      <c r="CB8" s="214">
        <v>10</v>
      </c>
      <c r="CC8" s="214"/>
      <c r="CD8" s="217"/>
      <c r="CE8" s="214">
        <v>10</v>
      </c>
      <c r="CH8" s="214">
        <v>10</v>
      </c>
      <c r="CI8" s="215">
        <v>87</v>
      </c>
      <c r="CJ8" s="216">
        <v>-43886</v>
      </c>
      <c r="CK8" s="214">
        <v>10</v>
      </c>
      <c r="CL8" s="215">
        <v>185</v>
      </c>
      <c r="CM8" s="216">
        <v>-44495</v>
      </c>
      <c r="CN8" s="214">
        <v>25</v>
      </c>
      <c r="CO8" s="214"/>
      <c r="CP8" s="217"/>
      <c r="CQ8" s="223">
        <v>10.332103321033209</v>
      </c>
      <c r="CR8" s="215">
        <v>159</v>
      </c>
      <c r="CS8" s="222">
        <v>-353609.4215</v>
      </c>
      <c r="CT8" s="223">
        <v>10.332103321033209</v>
      </c>
      <c r="CU8" s="215"/>
      <c r="CV8" s="222"/>
      <c r="CW8" s="223">
        <v>10.332103321033209</v>
      </c>
      <c r="CX8" s="215"/>
      <c r="CY8" s="222"/>
      <c r="CZ8" s="223">
        <v>10.332103321033209</v>
      </c>
      <c r="DA8" s="215"/>
      <c r="DB8" s="222"/>
      <c r="DC8" s="223">
        <v>10.332103321033209</v>
      </c>
      <c r="DD8" s="215"/>
      <c r="DE8" s="222"/>
      <c r="DF8" s="214">
        <v>22</v>
      </c>
      <c r="DG8" s="235"/>
      <c r="DH8" s="202"/>
      <c r="DI8" s="214">
        <v>30</v>
      </c>
      <c r="DJ8" s="214"/>
      <c r="DL8" s="214">
        <v>10.8</v>
      </c>
      <c r="DO8" s="214">
        <v>22</v>
      </c>
      <c r="DP8" s="214"/>
      <c r="DQ8" s="217"/>
      <c r="DR8" s="214">
        <v>60</v>
      </c>
      <c r="DS8" s="215">
        <v>3</v>
      </c>
      <c r="DT8" s="216">
        <v>-36010</v>
      </c>
      <c r="DU8" s="214" t="s">
        <v>321</v>
      </c>
      <c r="DV8" s="235"/>
      <c r="DW8" s="202"/>
      <c r="DX8" s="201">
        <v>10.9</v>
      </c>
      <c r="DY8" s="215">
        <v>33</v>
      </c>
      <c r="DZ8" s="216">
        <v>-27610.122400000004</v>
      </c>
      <c r="EA8" s="236" t="s">
        <v>322</v>
      </c>
      <c r="EB8" s="215"/>
      <c r="EC8" s="216"/>
      <c r="ED8" s="236" t="s">
        <v>322</v>
      </c>
      <c r="EE8" s="215"/>
      <c r="EF8" s="216"/>
      <c r="EG8" s="223">
        <v>20</v>
      </c>
      <c r="EH8" s="224">
        <v>15</v>
      </c>
      <c r="EI8" s="225">
        <v>-7622</v>
      </c>
      <c r="EJ8" s="223">
        <v>20</v>
      </c>
      <c r="EK8" s="215">
        <v>19</v>
      </c>
      <c r="EL8" s="216">
        <v>-8785</v>
      </c>
      <c r="EM8" s="214">
        <v>7</v>
      </c>
      <c r="EN8" s="215">
        <v>100</v>
      </c>
      <c r="EO8" s="216">
        <v>-80236.990000000005</v>
      </c>
      <c r="EP8" s="214">
        <v>7</v>
      </c>
      <c r="EQ8" s="214"/>
      <c r="ER8" s="214"/>
      <c r="ES8" s="214">
        <v>7</v>
      </c>
      <c r="ET8" s="215">
        <v>1</v>
      </c>
      <c r="EU8" s="216">
        <v>-496.6</v>
      </c>
      <c r="EV8" s="214">
        <v>1.43</v>
      </c>
      <c r="EW8" s="215">
        <v>73</v>
      </c>
      <c r="EX8" s="216">
        <v>-11901.7125</v>
      </c>
      <c r="EY8" s="214">
        <v>16.3</v>
      </c>
      <c r="EZ8" s="215">
        <v>57</v>
      </c>
      <c r="FA8" s="216">
        <v>-60104.54</v>
      </c>
      <c r="FB8" s="221">
        <v>21.05</v>
      </c>
      <c r="FC8" s="215">
        <v>1</v>
      </c>
      <c r="FD8" s="216">
        <v>-164.52690000000001</v>
      </c>
      <c r="FE8" s="221">
        <v>30</v>
      </c>
      <c r="FF8" s="215">
        <v>26</v>
      </c>
      <c r="FG8" s="216">
        <v>-5329</v>
      </c>
      <c r="FH8" s="221">
        <v>30</v>
      </c>
      <c r="FI8" s="214"/>
      <c r="FJ8" s="217"/>
      <c r="FK8" s="214">
        <v>10.8</v>
      </c>
      <c r="FL8" s="214"/>
      <c r="FM8" s="217"/>
      <c r="FN8" s="221">
        <v>10</v>
      </c>
      <c r="FO8" s="214"/>
      <c r="FP8" s="217"/>
      <c r="FQ8" s="237" t="s">
        <v>320</v>
      </c>
      <c r="FR8" s="235"/>
      <c r="FS8" s="202"/>
      <c r="FT8" s="226"/>
      <c r="FU8" s="214"/>
      <c r="FV8" s="217"/>
      <c r="FW8" s="214" t="s">
        <v>320</v>
      </c>
      <c r="FX8" s="227">
        <v>11</v>
      </c>
      <c r="FY8" s="205">
        <v>-34276</v>
      </c>
      <c r="FZ8" s="214" t="s">
        <v>320</v>
      </c>
      <c r="GA8" s="228">
        <v>4</v>
      </c>
      <c r="GB8" s="217">
        <v>-8168</v>
      </c>
      <c r="GC8" s="214" t="s">
        <v>320</v>
      </c>
      <c r="GD8" s="228">
        <v>7</v>
      </c>
      <c r="GE8" s="217">
        <v>-1937.41</v>
      </c>
      <c r="GF8" s="214">
        <v>10.8</v>
      </c>
      <c r="GG8" s="217"/>
      <c r="GH8" s="217"/>
      <c r="GI8" s="214" t="s">
        <v>320</v>
      </c>
      <c r="GJ8" s="228">
        <v>7</v>
      </c>
      <c r="GK8" s="217">
        <v>-2130.35</v>
      </c>
      <c r="GL8" s="214" t="s">
        <v>320</v>
      </c>
      <c r="GM8" s="228"/>
      <c r="GN8" s="217"/>
      <c r="GO8" s="214" t="s">
        <v>320</v>
      </c>
      <c r="GP8" s="235"/>
      <c r="GQ8" s="202"/>
      <c r="GR8" s="214" t="s">
        <v>320</v>
      </c>
      <c r="GS8" s="215">
        <v>5</v>
      </c>
      <c r="GT8" s="229">
        <v>-2190.4598000000001</v>
      </c>
    </row>
    <row r="9" spans="1:202" s="212" customFormat="1" ht="16.350000000000001" customHeight="1">
      <c r="A9" s="213" t="s">
        <v>323</v>
      </c>
      <c r="B9" s="214">
        <v>15</v>
      </c>
      <c r="C9" s="215">
        <v>1745</v>
      </c>
      <c r="D9" s="216">
        <v>236336.97</v>
      </c>
      <c r="E9" s="214">
        <v>15</v>
      </c>
      <c r="F9" s="214"/>
      <c r="G9" s="217"/>
      <c r="H9" s="214">
        <v>15</v>
      </c>
      <c r="I9" s="214"/>
      <c r="J9" s="217"/>
      <c r="K9" s="214">
        <v>15</v>
      </c>
      <c r="L9" s="214"/>
      <c r="M9" s="217"/>
      <c r="N9" s="214">
        <v>15</v>
      </c>
      <c r="O9" s="214"/>
      <c r="P9" s="217"/>
      <c r="Q9" s="214">
        <v>15</v>
      </c>
      <c r="R9" s="214"/>
      <c r="S9" s="218"/>
      <c r="T9" s="214">
        <v>15</v>
      </c>
      <c r="U9" s="214"/>
      <c r="V9" s="217"/>
      <c r="W9" s="214">
        <v>15</v>
      </c>
      <c r="X9" s="214"/>
      <c r="Y9" s="217"/>
      <c r="Z9" s="214">
        <v>15</v>
      </c>
      <c r="AA9" s="214"/>
      <c r="AB9" s="217"/>
      <c r="AC9" s="214">
        <v>15</v>
      </c>
      <c r="AD9" s="214"/>
      <c r="AE9" s="217"/>
      <c r="AF9" s="214">
        <v>15</v>
      </c>
      <c r="AG9" s="214"/>
      <c r="AH9" s="217"/>
      <c r="AI9" s="214">
        <v>15</v>
      </c>
      <c r="AJ9" s="214"/>
      <c r="AK9" s="217"/>
      <c r="AL9" s="214">
        <v>15</v>
      </c>
      <c r="AM9" s="232"/>
      <c r="AN9" s="233"/>
      <c r="AO9" s="214">
        <v>8</v>
      </c>
      <c r="AP9" s="214"/>
      <c r="AQ9" s="217"/>
      <c r="AR9" s="214">
        <v>15</v>
      </c>
      <c r="AS9" s="214"/>
      <c r="AT9" s="217"/>
      <c r="AU9" s="204" t="s">
        <v>324</v>
      </c>
      <c r="AV9" s="214"/>
      <c r="AW9" s="217"/>
      <c r="AX9" s="214" t="s">
        <v>324</v>
      </c>
      <c r="AY9" s="215">
        <v>4</v>
      </c>
      <c r="AZ9" s="222">
        <v>120</v>
      </c>
      <c r="BA9" s="214" t="s">
        <v>325</v>
      </c>
      <c r="BB9" s="214"/>
      <c r="BC9" s="217"/>
      <c r="BD9" s="214" t="s">
        <v>325</v>
      </c>
      <c r="BE9" s="215">
        <v>7</v>
      </c>
      <c r="BF9" s="216">
        <v>166.1</v>
      </c>
      <c r="BG9" s="214" t="s">
        <v>325</v>
      </c>
      <c r="BH9" s="215">
        <v>17</v>
      </c>
      <c r="BI9" s="216">
        <v>2648</v>
      </c>
      <c r="BJ9" s="214" t="s">
        <v>325</v>
      </c>
      <c r="BK9" s="215"/>
      <c r="BL9" s="238"/>
      <c r="BM9" s="214" t="s">
        <v>325</v>
      </c>
      <c r="BN9" s="214"/>
      <c r="BO9" s="217"/>
      <c r="BP9" s="214" t="s">
        <v>325</v>
      </c>
      <c r="BQ9" s="214"/>
      <c r="BR9" s="217"/>
      <c r="BS9" s="214" t="s">
        <v>325</v>
      </c>
      <c r="BT9" s="214"/>
      <c r="BU9" s="218"/>
      <c r="BV9" s="214" t="s">
        <v>325</v>
      </c>
      <c r="BY9" s="214">
        <v>15</v>
      </c>
      <c r="BZ9" s="214"/>
      <c r="CA9" s="217"/>
      <c r="CB9" s="214" t="s">
        <v>325</v>
      </c>
      <c r="CE9" s="214" t="s">
        <v>325</v>
      </c>
      <c r="CF9" s="215">
        <v>42</v>
      </c>
      <c r="CG9" s="216">
        <f>12146-291.7</f>
        <v>11854.3</v>
      </c>
      <c r="CH9" s="214" t="s">
        <v>325</v>
      </c>
      <c r="CI9" s="214"/>
      <c r="CJ9" s="217"/>
      <c r="CK9" s="214" t="s">
        <v>325</v>
      </c>
      <c r="CL9" s="214"/>
      <c r="CM9" s="217"/>
      <c r="CN9" s="214" t="s">
        <v>325</v>
      </c>
      <c r="CO9" s="214"/>
      <c r="CP9" s="217"/>
      <c r="CQ9" s="214" t="s">
        <v>325</v>
      </c>
      <c r="CR9" s="215">
        <v>196</v>
      </c>
      <c r="CS9" s="222">
        <v>41052.899799999985</v>
      </c>
      <c r="CT9" s="214" t="s">
        <v>325</v>
      </c>
      <c r="CU9" s="215"/>
      <c r="CV9" s="222"/>
      <c r="CW9" s="214" t="s">
        <v>325</v>
      </c>
      <c r="CX9" s="215"/>
      <c r="CY9" s="222"/>
      <c r="CZ9" s="214" t="s">
        <v>325</v>
      </c>
      <c r="DA9" s="215"/>
      <c r="DB9" s="222"/>
      <c r="DC9" s="214" t="s">
        <v>325</v>
      </c>
      <c r="DD9" s="215"/>
      <c r="DE9" s="222"/>
      <c r="DF9" s="214" t="s">
        <v>325</v>
      </c>
      <c r="DG9" s="215">
        <v>17</v>
      </c>
      <c r="DH9" s="216">
        <v>13719.227000000001</v>
      </c>
      <c r="DI9" s="214" t="s">
        <v>325</v>
      </c>
      <c r="DJ9" s="214"/>
      <c r="DK9" s="217"/>
      <c r="DL9" s="214">
        <v>15</v>
      </c>
      <c r="DM9" s="217"/>
      <c r="DN9" s="217"/>
      <c r="DO9" s="214" t="s">
        <v>325</v>
      </c>
      <c r="DP9" s="214"/>
      <c r="DQ9" s="217"/>
      <c r="DR9" s="214" t="s">
        <v>325</v>
      </c>
      <c r="DS9" s="215">
        <v>154</v>
      </c>
      <c r="DT9" s="216">
        <v>30363.068599999981</v>
      </c>
      <c r="DU9" s="214" t="s">
        <v>325</v>
      </c>
      <c r="DV9" s="215">
        <v>6</v>
      </c>
      <c r="DW9" s="216">
        <v>391.05559999999997</v>
      </c>
      <c r="DX9" s="214" t="s">
        <v>325</v>
      </c>
      <c r="DY9" s="215">
        <v>113</v>
      </c>
      <c r="DZ9" s="216">
        <v>32324.105499999998</v>
      </c>
      <c r="EA9" s="214" t="s">
        <v>325</v>
      </c>
      <c r="EB9" s="215">
        <v>5</v>
      </c>
      <c r="EC9" s="216">
        <v>726.31</v>
      </c>
      <c r="ED9" s="214" t="s">
        <v>325</v>
      </c>
      <c r="EE9" s="215">
        <v>3</v>
      </c>
      <c r="EF9" s="216">
        <v>473</v>
      </c>
      <c r="EG9" s="214" t="s">
        <v>325</v>
      </c>
      <c r="EH9" s="224">
        <v>3</v>
      </c>
      <c r="EI9" s="225">
        <v>641</v>
      </c>
      <c r="EJ9" s="214" t="s">
        <v>325</v>
      </c>
      <c r="EK9" s="215"/>
      <c r="EL9" s="239"/>
      <c r="EM9" s="214" t="s">
        <v>325</v>
      </c>
      <c r="EN9" s="215">
        <v>209</v>
      </c>
      <c r="EO9" s="216">
        <v>27824</v>
      </c>
      <c r="EP9" s="214" t="s">
        <v>325</v>
      </c>
      <c r="EQ9" s="214"/>
      <c r="ER9" s="214"/>
      <c r="ES9" s="214" t="s">
        <v>325</v>
      </c>
      <c r="ET9" s="215">
        <v>3</v>
      </c>
      <c r="EU9" s="216">
        <v>544.29999999999995</v>
      </c>
      <c r="EV9" s="214" t="s">
        <v>325</v>
      </c>
      <c r="EW9" s="215">
        <v>38</v>
      </c>
      <c r="EX9" s="216">
        <f>1263.7404-4.45</f>
        <v>1259.2903999999999</v>
      </c>
      <c r="EY9" s="214" t="s">
        <v>325</v>
      </c>
      <c r="EZ9" s="215">
        <v>115</v>
      </c>
      <c r="FA9" s="216">
        <v>10000.4319</v>
      </c>
      <c r="FB9" s="214" t="s">
        <v>325</v>
      </c>
      <c r="FC9" s="215">
        <v>5</v>
      </c>
      <c r="FD9" s="216">
        <v>842.13509999999997</v>
      </c>
      <c r="FE9" s="214" t="s">
        <v>325</v>
      </c>
      <c r="FF9" s="215">
        <v>3</v>
      </c>
      <c r="FG9" s="216">
        <v>1569.4395000000002</v>
      </c>
      <c r="FH9" s="214" t="s">
        <v>325</v>
      </c>
      <c r="FI9" s="214"/>
      <c r="FJ9" s="217"/>
      <c r="FK9" s="214">
        <v>15</v>
      </c>
      <c r="FL9" s="214"/>
      <c r="FM9" s="217"/>
      <c r="FN9" s="231" t="s">
        <v>324</v>
      </c>
      <c r="FO9" s="214"/>
      <c r="FP9" s="217"/>
      <c r="FQ9" s="214" t="s">
        <v>325</v>
      </c>
      <c r="FR9" s="215">
        <v>83</v>
      </c>
      <c r="FS9" s="216">
        <v>8397.9699999999993</v>
      </c>
      <c r="FT9" s="226"/>
      <c r="FU9" s="214"/>
      <c r="FV9" s="217"/>
      <c r="FW9" s="214" t="s">
        <v>325</v>
      </c>
      <c r="FX9" s="227">
        <v>47</v>
      </c>
      <c r="FY9" s="205">
        <v>18165</v>
      </c>
      <c r="FZ9" s="214" t="s">
        <v>325</v>
      </c>
      <c r="GA9" s="228">
        <v>7</v>
      </c>
      <c r="GB9" s="217">
        <v>231.31</v>
      </c>
      <c r="GC9" s="214" t="s">
        <v>325</v>
      </c>
      <c r="GD9" s="228">
        <v>22</v>
      </c>
      <c r="GE9" s="217">
        <v>1521.45</v>
      </c>
      <c r="GF9" s="214">
        <v>15</v>
      </c>
      <c r="GG9" s="217"/>
      <c r="GH9" s="217"/>
      <c r="GI9" s="214" t="s">
        <v>325</v>
      </c>
      <c r="GJ9" s="228"/>
      <c r="GK9" s="217"/>
      <c r="GL9" s="214" t="s">
        <v>325</v>
      </c>
      <c r="GM9" s="214"/>
      <c r="GN9" s="214"/>
      <c r="GO9" s="214" t="s">
        <v>325</v>
      </c>
      <c r="GP9" s="215">
        <v>17</v>
      </c>
      <c r="GQ9" s="216">
        <v>1823.1299999999997</v>
      </c>
      <c r="GR9" s="214">
        <v>18</v>
      </c>
      <c r="GS9" s="228"/>
      <c r="GT9" s="240"/>
    </row>
    <row r="10" spans="1:202" s="230" customFormat="1" ht="24.6" customHeight="1">
      <c r="A10" s="213" t="s">
        <v>326</v>
      </c>
      <c r="B10" s="214" t="s">
        <v>327</v>
      </c>
      <c r="C10" s="215"/>
      <c r="D10" s="216"/>
      <c r="E10" s="214" t="s">
        <v>327</v>
      </c>
      <c r="F10" s="214"/>
      <c r="G10" s="217"/>
      <c r="H10" s="214" t="s">
        <v>327</v>
      </c>
      <c r="I10" s="214"/>
      <c r="J10" s="217"/>
      <c r="K10" s="214" t="s">
        <v>327</v>
      </c>
      <c r="L10" s="214"/>
      <c r="M10" s="217"/>
      <c r="N10" s="214" t="s">
        <v>327</v>
      </c>
      <c r="O10" s="214"/>
      <c r="P10" s="217"/>
      <c r="Q10" s="214" t="s">
        <v>327</v>
      </c>
      <c r="R10" s="214"/>
      <c r="S10" s="218"/>
      <c r="T10" s="214" t="s">
        <v>327</v>
      </c>
      <c r="U10" s="214"/>
      <c r="V10" s="217"/>
      <c r="W10" s="214" t="s">
        <v>327</v>
      </c>
      <c r="X10" s="214"/>
      <c r="Y10" s="217"/>
      <c r="Z10" s="214" t="s">
        <v>327</v>
      </c>
      <c r="AA10" s="214"/>
      <c r="AB10" s="217"/>
      <c r="AC10" s="214" t="s">
        <v>327</v>
      </c>
      <c r="AD10" s="214"/>
      <c r="AE10" s="217"/>
      <c r="AF10" s="214" t="s">
        <v>327</v>
      </c>
      <c r="AG10" s="214"/>
      <c r="AH10" s="217"/>
      <c r="AI10" s="214" t="s">
        <v>327</v>
      </c>
      <c r="AJ10" s="214"/>
      <c r="AK10" s="217"/>
      <c r="AL10" s="214" t="s">
        <v>327</v>
      </c>
      <c r="AM10" s="214"/>
      <c r="AN10" s="217"/>
      <c r="AO10" s="214" t="s">
        <v>327</v>
      </c>
      <c r="AP10" s="214"/>
      <c r="AQ10" s="217"/>
      <c r="AR10" s="214" t="s">
        <v>327</v>
      </c>
      <c r="AS10" s="214"/>
      <c r="AT10" s="217"/>
      <c r="AU10" s="237" t="s">
        <v>328</v>
      </c>
      <c r="AV10" s="214"/>
      <c r="AW10" s="217"/>
      <c r="AX10" s="214">
        <v>10</v>
      </c>
      <c r="AY10" s="214"/>
      <c r="AZ10" s="205"/>
      <c r="BA10" s="214">
        <v>7.5</v>
      </c>
      <c r="BB10" s="214"/>
      <c r="BC10" s="217"/>
      <c r="BD10" s="214" t="s">
        <v>327</v>
      </c>
      <c r="BE10" s="214"/>
      <c r="BF10" s="217"/>
      <c r="BG10" s="214" t="s">
        <v>327</v>
      </c>
      <c r="BH10" s="214"/>
      <c r="BI10" s="217"/>
      <c r="BJ10" s="214" t="s">
        <v>327</v>
      </c>
      <c r="BK10" s="214"/>
      <c r="BL10" s="217"/>
      <c r="BM10" s="214" t="s">
        <v>327</v>
      </c>
      <c r="BN10" s="214"/>
      <c r="BO10" s="217"/>
      <c r="BP10" s="214" t="s">
        <v>327</v>
      </c>
      <c r="BQ10" s="214"/>
      <c r="BR10" s="217"/>
      <c r="BS10" s="214" t="s">
        <v>327</v>
      </c>
      <c r="BT10" s="214"/>
      <c r="BU10" s="218"/>
      <c r="BV10" s="214" t="s">
        <v>327</v>
      </c>
      <c r="BW10" s="214"/>
      <c r="BX10" s="217"/>
      <c r="BY10" s="214" t="s">
        <v>327</v>
      </c>
      <c r="BZ10" s="214"/>
      <c r="CA10" s="217"/>
      <c r="CB10" s="214" t="s">
        <v>327</v>
      </c>
      <c r="CC10" s="214"/>
      <c r="CD10" s="217"/>
      <c r="CE10" s="214" t="s">
        <v>327</v>
      </c>
      <c r="CF10" s="214"/>
      <c r="CG10" s="217"/>
      <c r="CH10" s="214" t="s">
        <v>327</v>
      </c>
      <c r="CI10" s="214"/>
      <c r="CJ10" s="217"/>
      <c r="CK10" s="214" t="s">
        <v>327</v>
      </c>
      <c r="CL10" s="214"/>
      <c r="CM10" s="217"/>
      <c r="CN10" s="214" t="s">
        <v>327</v>
      </c>
      <c r="CO10" s="214"/>
      <c r="CP10" s="217"/>
      <c r="CQ10" s="223" t="s">
        <v>327</v>
      </c>
      <c r="CR10" s="214"/>
      <c r="CS10" s="205"/>
      <c r="CT10" s="223" t="s">
        <v>327</v>
      </c>
      <c r="CU10" s="214"/>
      <c r="CV10" s="205"/>
      <c r="CW10" s="223" t="s">
        <v>327</v>
      </c>
      <c r="CX10" s="214"/>
      <c r="CY10" s="205"/>
      <c r="CZ10" s="223" t="s">
        <v>327</v>
      </c>
      <c r="DA10" s="214"/>
      <c r="DB10" s="205"/>
      <c r="DC10" s="223" t="s">
        <v>327</v>
      </c>
      <c r="DD10" s="214"/>
      <c r="DE10" s="205"/>
      <c r="DF10" s="214" t="s">
        <v>327</v>
      </c>
      <c r="DG10" s="214"/>
      <c r="DH10" s="217"/>
      <c r="DI10" s="223" t="s">
        <v>327</v>
      </c>
      <c r="DJ10" s="214"/>
      <c r="DK10" s="217"/>
      <c r="DL10" s="214" t="s">
        <v>327</v>
      </c>
      <c r="DM10" s="217"/>
      <c r="DN10" s="217"/>
      <c r="DO10" s="214" t="s">
        <v>327</v>
      </c>
      <c r="DP10" s="214"/>
      <c r="DQ10" s="217"/>
      <c r="DR10" s="214" t="s">
        <v>327</v>
      </c>
      <c r="DS10" s="214"/>
      <c r="DT10" s="217"/>
      <c r="DU10" s="214" t="s">
        <v>327</v>
      </c>
      <c r="DV10" s="214"/>
      <c r="DW10" s="217"/>
      <c r="DX10" s="214" t="s">
        <v>327</v>
      </c>
      <c r="DY10" s="214"/>
      <c r="DZ10" s="241"/>
      <c r="EA10" s="214" t="s">
        <v>327</v>
      </c>
      <c r="EB10" s="214"/>
      <c r="EC10" s="217"/>
      <c r="ED10" s="214" t="s">
        <v>327</v>
      </c>
      <c r="EE10" s="214"/>
      <c r="EF10" s="217"/>
      <c r="EG10" s="214" t="s">
        <v>327</v>
      </c>
      <c r="EH10" s="214"/>
      <c r="EI10" s="214"/>
      <c r="EJ10" s="214" t="s">
        <v>327</v>
      </c>
      <c r="EK10" s="206"/>
      <c r="EL10" s="206"/>
      <c r="EM10" s="214" t="s">
        <v>327</v>
      </c>
      <c r="EN10" s="214"/>
      <c r="EO10" s="214"/>
      <c r="EP10" s="214" t="s">
        <v>327</v>
      </c>
      <c r="EQ10" s="214"/>
      <c r="ER10" s="214"/>
      <c r="ES10" s="214" t="s">
        <v>327</v>
      </c>
      <c r="ET10" s="214"/>
      <c r="EU10" s="214"/>
      <c r="EV10" s="214" t="s">
        <v>327</v>
      </c>
      <c r="EW10" s="214"/>
      <c r="EX10" s="217"/>
      <c r="EY10" s="214" t="s">
        <v>327</v>
      </c>
      <c r="EZ10" s="214"/>
      <c r="FA10" s="241"/>
      <c r="FB10" s="242" t="s">
        <v>329</v>
      </c>
      <c r="FC10" s="214"/>
      <c r="FD10" s="217"/>
      <c r="FE10" s="242">
        <v>30</v>
      </c>
      <c r="FF10" s="214"/>
      <c r="FG10" s="217"/>
      <c r="FH10" s="242">
        <v>30</v>
      </c>
      <c r="FI10" s="214"/>
      <c r="FJ10" s="217"/>
      <c r="FK10" s="214" t="s">
        <v>327</v>
      </c>
      <c r="FL10" s="214"/>
      <c r="FM10" s="217"/>
      <c r="FN10" s="214" t="s">
        <v>327</v>
      </c>
      <c r="FO10" s="214"/>
      <c r="FP10" s="217"/>
      <c r="FQ10" s="214" t="s">
        <v>327</v>
      </c>
      <c r="FR10" s="214"/>
      <c r="FS10" s="217"/>
      <c r="FT10" s="226"/>
      <c r="FU10" s="214"/>
      <c r="FV10" s="217"/>
      <c r="FW10" s="214" t="s">
        <v>327</v>
      </c>
      <c r="FX10" s="227"/>
      <c r="FY10" s="205"/>
      <c r="FZ10" s="214" t="s">
        <v>327</v>
      </c>
      <c r="GA10" s="214"/>
      <c r="GB10" s="214"/>
      <c r="GC10" s="214" t="s">
        <v>327</v>
      </c>
      <c r="GD10" s="214"/>
      <c r="GE10" s="217"/>
      <c r="GF10" s="214" t="s">
        <v>327</v>
      </c>
      <c r="GG10" s="217"/>
      <c r="GH10" s="217"/>
      <c r="GI10" s="214" t="s">
        <v>327</v>
      </c>
      <c r="GJ10" s="214"/>
      <c r="GK10" s="214"/>
      <c r="GL10" s="214" t="s">
        <v>327</v>
      </c>
      <c r="GM10" s="214"/>
      <c r="GN10" s="214"/>
      <c r="GO10" s="214" t="s">
        <v>327</v>
      </c>
      <c r="GP10" s="214"/>
      <c r="GQ10" s="217"/>
      <c r="GR10" s="214" t="s">
        <v>327</v>
      </c>
      <c r="GS10" s="214"/>
      <c r="GT10" s="243"/>
    </row>
    <row r="11" spans="1:202" s="212" customFormat="1" ht="16.350000000000001" customHeight="1">
      <c r="A11" s="213" t="s">
        <v>330</v>
      </c>
      <c r="B11" s="214">
        <v>28</v>
      </c>
      <c r="C11" s="215">
        <v>571</v>
      </c>
      <c r="D11" s="216">
        <v>164095</v>
      </c>
      <c r="E11" s="214">
        <v>28</v>
      </c>
      <c r="F11" s="204"/>
      <c r="G11" s="244"/>
      <c r="H11" s="214">
        <v>28</v>
      </c>
      <c r="I11" s="204"/>
      <c r="J11" s="244"/>
      <c r="K11" s="214">
        <v>28</v>
      </c>
      <c r="L11" s="204"/>
      <c r="M11" s="244"/>
      <c r="N11" s="214">
        <v>28</v>
      </c>
      <c r="O11" s="204"/>
      <c r="P11" s="244"/>
      <c r="Q11" s="214">
        <v>28</v>
      </c>
      <c r="R11" s="204"/>
      <c r="S11" s="245"/>
      <c r="T11" s="214">
        <v>28</v>
      </c>
      <c r="U11" s="204"/>
      <c r="V11" s="244"/>
      <c r="W11" s="214">
        <v>28</v>
      </c>
      <c r="X11" s="204"/>
      <c r="Y11" s="244"/>
      <c r="Z11" s="214">
        <v>28</v>
      </c>
      <c r="AA11" s="204"/>
      <c r="AB11" s="244"/>
      <c r="AC11" s="214">
        <v>28</v>
      </c>
      <c r="AD11" s="204"/>
      <c r="AE11" s="244"/>
      <c r="AF11" s="214">
        <v>28</v>
      </c>
      <c r="AG11" s="204"/>
      <c r="AH11" s="244"/>
      <c r="AI11" s="214">
        <v>28</v>
      </c>
      <c r="AJ11" s="204"/>
      <c r="AK11" s="244"/>
      <c r="AL11" s="214">
        <v>28</v>
      </c>
      <c r="AM11" s="232"/>
      <c r="AN11" s="233"/>
      <c r="AO11" s="214">
        <v>8</v>
      </c>
      <c r="AP11" s="204"/>
      <c r="AQ11" s="244"/>
      <c r="AR11" s="214">
        <v>28</v>
      </c>
      <c r="AS11" s="204"/>
      <c r="AT11" s="244"/>
      <c r="AU11" s="231">
        <v>8</v>
      </c>
      <c r="AV11" s="204"/>
      <c r="AW11" s="244"/>
      <c r="AX11" s="204" t="s">
        <v>331</v>
      </c>
      <c r="AY11" s="214"/>
      <c r="AZ11" s="205"/>
      <c r="BA11" s="204" t="s">
        <v>331</v>
      </c>
      <c r="BB11" s="204"/>
      <c r="BC11" s="244"/>
      <c r="BD11" s="204" t="s">
        <v>331</v>
      </c>
      <c r="BE11" s="214"/>
      <c r="BF11" s="217"/>
      <c r="BG11" s="204" t="s">
        <v>331</v>
      </c>
      <c r="BH11" s="214"/>
      <c r="BI11" s="217"/>
      <c r="BJ11" s="204" t="s">
        <v>331</v>
      </c>
      <c r="BK11" s="204"/>
      <c r="BL11" s="244"/>
      <c r="BM11" s="214">
        <v>8</v>
      </c>
      <c r="BN11" s="204"/>
      <c r="BO11" s="244"/>
      <c r="BP11" s="214">
        <v>10</v>
      </c>
      <c r="BQ11" s="214"/>
      <c r="BR11" s="217"/>
      <c r="BS11" s="214">
        <v>10</v>
      </c>
      <c r="BT11" s="204"/>
      <c r="BU11" s="245"/>
      <c r="BV11" s="214">
        <v>10</v>
      </c>
      <c r="BW11" s="204"/>
      <c r="BX11" s="244"/>
      <c r="BY11" s="214">
        <v>28</v>
      </c>
      <c r="BZ11" s="204"/>
      <c r="CA11" s="244"/>
      <c r="CB11" s="214">
        <v>10</v>
      </c>
      <c r="CC11" s="204"/>
      <c r="CD11" s="244"/>
      <c r="CE11" s="204" t="s">
        <v>331</v>
      </c>
      <c r="CF11" s="214"/>
      <c r="CG11" s="217"/>
      <c r="CH11" s="214">
        <v>10</v>
      </c>
      <c r="CI11" s="214"/>
      <c r="CJ11" s="217"/>
      <c r="CK11" s="214">
        <v>10</v>
      </c>
      <c r="CL11" s="214"/>
      <c r="CM11" s="217"/>
      <c r="CN11" s="214">
        <v>20</v>
      </c>
      <c r="CO11" s="214"/>
      <c r="CP11" s="217"/>
      <c r="CQ11" s="223">
        <v>20.29520295202952</v>
      </c>
      <c r="CR11" s="214"/>
      <c r="CS11" s="205"/>
      <c r="CT11" s="223">
        <v>20.29520295202952</v>
      </c>
      <c r="CU11" s="204"/>
      <c r="CV11" s="246"/>
      <c r="CW11" s="223">
        <v>20.29520295202952</v>
      </c>
      <c r="CX11" s="204"/>
      <c r="CY11" s="246"/>
      <c r="CZ11" s="223">
        <v>20.29520295202952</v>
      </c>
      <c r="DA11" s="204"/>
      <c r="DB11" s="246"/>
      <c r="DC11" s="223">
        <v>20.29520295202952</v>
      </c>
      <c r="DD11" s="204"/>
      <c r="DE11" s="246"/>
      <c r="DF11" s="204" t="s">
        <v>331</v>
      </c>
      <c r="DG11" s="232"/>
      <c r="DH11" s="232"/>
      <c r="DI11" s="214"/>
      <c r="DJ11" s="204"/>
      <c r="DK11" s="244"/>
      <c r="DL11" s="214">
        <v>28</v>
      </c>
      <c r="DM11" s="244"/>
      <c r="DN11" s="244"/>
      <c r="DO11" s="204" t="s">
        <v>331</v>
      </c>
      <c r="DP11" s="204"/>
      <c r="DQ11" s="244"/>
      <c r="DR11" s="204" t="s">
        <v>331</v>
      </c>
      <c r="DS11" s="214"/>
      <c r="DT11" s="217"/>
      <c r="DU11" s="232" t="s">
        <v>331</v>
      </c>
      <c r="DV11" s="204"/>
      <c r="DW11" s="244"/>
      <c r="DX11" s="201">
        <v>10.9</v>
      </c>
      <c r="DY11" s="204"/>
      <c r="DZ11" s="217"/>
      <c r="EA11" s="206">
        <v>35</v>
      </c>
      <c r="EB11" s="214"/>
      <c r="EC11" s="217"/>
      <c r="ED11" s="206">
        <v>35</v>
      </c>
      <c r="EE11" s="214"/>
      <c r="EF11" s="217"/>
      <c r="EG11" s="206">
        <v>27</v>
      </c>
      <c r="EH11" s="232"/>
      <c r="EI11" s="232"/>
      <c r="EJ11" s="206">
        <v>27</v>
      </c>
      <c r="EK11" s="206"/>
      <c r="EL11" s="206"/>
      <c r="EM11" s="204" t="s">
        <v>315</v>
      </c>
      <c r="EP11" s="204" t="s">
        <v>315</v>
      </c>
      <c r="EQ11" s="204"/>
      <c r="ER11" s="204"/>
      <c r="ES11" s="204" t="s">
        <v>315</v>
      </c>
      <c r="ET11" s="204"/>
      <c r="EU11" s="204"/>
      <c r="EV11" s="204">
        <v>2.14</v>
      </c>
      <c r="EW11" s="214"/>
      <c r="EX11" s="217"/>
      <c r="EY11" s="214">
        <f>10+9.8</f>
        <v>19.8</v>
      </c>
      <c r="EZ11" s="214"/>
      <c r="FA11" s="217"/>
      <c r="FB11" s="231">
        <v>18.95</v>
      </c>
      <c r="FC11" s="204"/>
      <c r="FD11" s="244"/>
      <c r="FE11" s="231">
        <v>150</v>
      </c>
      <c r="FF11" s="247"/>
      <c r="FG11" s="248"/>
      <c r="FH11" s="231">
        <v>150</v>
      </c>
      <c r="FI11" s="204"/>
      <c r="FJ11" s="244"/>
      <c r="FK11" s="214">
        <v>28</v>
      </c>
      <c r="FL11" s="204"/>
      <c r="FM11" s="244"/>
      <c r="FN11" s="231">
        <v>10</v>
      </c>
      <c r="FO11" s="204"/>
      <c r="FP11" s="244"/>
      <c r="FQ11" s="204" t="s">
        <v>331</v>
      </c>
      <c r="FR11" s="204"/>
      <c r="FS11" s="244"/>
      <c r="FT11" s="226"/>
      <c r="FU11" s="204"/>
      <c r="FV11" s="244"/>
      <c r="FW11" s="214" t="s">
        <v>331</v>
      </c>
      <c r="FX11" s="227"/>
      <c r="FY11" s="205"/>
      <c r="FZ11" s="214" t="s">
        <v>331</v>
      </c>
      <c r="GA11" s="214"/>
      <c r="GB11" s="214"/>
      <c r="GC11" s="214" t="s">
        <v>331</v>
      </c>
      <c r="GD11" s="214"/>
      <c r="GE11" s="217"/>
      <c r="GF11" s="214">
        <v>28</v>
      </c>
      <c r="GG11" s="217"/>
      <c r="GH11" s="217"/>
      <c r="GI11" s="214" t="s">
        <v>331</v>
      </c>
      <c r="GJ11" s="214"/>
      <c r="GK11" s="214"/>
      <c r="GL11" s="214" t="s">
        <v>331</v>
      </c>
      <c r="GM11" s="214"/>
      <c r="GN11" s="214"/>
      <c r="GO11" s="214" t="s">
        <v>331</v>
      </c>
      <c r="GP11" s="214"/>
      <c r="GQ11" s="217"/>
      <c r="GR11" s="214" t="s">
        <v>331</v>
      </c>
      <c r="GS11" s="214"/>
      <c r="GT11" s="243"/>
    </row>
    <row r="12" spans="1:202" s="212" customFormat="1" ht="16.350000000000001" customHeight="1">
      <c r="A12" s="213" t="s">
        <v>332</v>
      </c>
      <c r="B12" s="214">
        <v>28</v>
      </c>
      <c r="C12" s="214"/>
      <c r="D12" s="217"/>
      <c r="E12" s="214">
        <v>28</v>
      </c>
      <c r="F12" s="214"/>
      <c r="G12" s="217"/>
      <c r="H12" s="214">
        <v>28</v>
      </c>
      <c r="I12" s="214"/>
      <c r="J12" s="217"/>
      <c r="K12" s="214">
        <v>28</v>
      </c>
      <c r="L12" s="214"/>
      <c r="M12" s="217"/>
      <c r="N12" s="214">
        <v>28</v>
      </c>
      <c r="O12" s="214"/>
      <c r="P12" s="217"/>
      <c r="Q12" s="214">
        <v>28</v>
      </c>
      <c r="R12" s="214"/>
      <c r="S12" s="218"/>
      <c r="T12" s="214">
        <v>28</v>
      </c>
      <c r="U12" s="214"/>
      <c r="V12" s="217"/>
      <c r="W12" s="214">
        <v>28</v>
      </c>
      <c r="X12" s="214"/>
      <c r="Y12" s="217"/>
      <c r="Z12" s="214">
        <v>28</v>
      </c>
      <c r="AA12" s="214"/>
      <c r="AB12" s="217"/>
      <c r="AC12" s="214">
        <v>28</v>
      </c>
      <c r="AD12" s="214"/>
      <c r="AE12" s="217"/>
      <c r="AF12" s="214">
        <v>28</v>
      </c>
      <c r="AG12" s="214"/>
      <c r="AH12" s="217"/>
      <c r="AI12" s="214">
        <v>28</v>
      </c>
      <c r="AJ12" s="214"/>
      <c r="AK12" s="217"/>
      <c r="AL12" s="214">
        <v>28</v>
      </c>
      <c r="AM12" s="214"/>
      <c r="AN12" s="217"/>
      <c r="AO12" s="214"/>
      <c r="AP12" s="214"/>
      <c r="AQ12" s="217"/>
      <c r="AR12" s="214">
        <v>28</v>
      </c>
      <c r="AS12" s="214"/>
      <c r="AT12" s="217"/>
      <c r="AU12" s="231">
        <v>10</v>
      </c>
      <c r="AV12" s="214"/>
      <c r="AW12" s="217"/>
      <c r="AX12" s="214"/>
      <c r="AY12" s="214"/>
      <c r="AZ12" s="205"/>
      <c r="BA12" s="214"/>
      <c r="BB12" s="214"/>
      <c r="BC12" s="217"/>
      <c r="BD12" s="214"/>
      <c r="BE12" s="214"/>
      <c r="BF12" s="217"/>
      <c r="BG12" s="214"/>
      <c r="BH12" s="214"/>
      <c r="BI12" s="217"/>
      <c r="BJ12" s="214"/>
      <c r="BK12" s="215"/>
      <c r="BL12" s="238"/>
      <c r="BM12" s="214"/>
      <c r="BN12" s="214"/>
      <c r="BO12" s="217"/>
      <c r="BP12" s="214"/>
      <c r="BQ12" s="214"/>
      <c r="BR12" s="217"/>
      <c r="BS12" s="214"/>
      <c r="BT12" s="214"/>
      <c r="BU12" s="218"/>
      <c r="BV12" s="214"/>
      <c r="BW12" s="214"/>
      <c r="BX12" s="217"/>
      <c r="BY12" s="214">
        <v>28</v>
      </c>
      <c r="BZ12" s="214"/>
      <c r="CA12" s="217"/>
      <c r="CB12" s="214"/>
      <c r="CC12" s="214"/>
      <c r="CD12" s="217"/>
      <c r="CE12" s="214"/>
      <c r="CF12" s="214"/>
      <c r="CG12" s="217"/>
      <c r="CH12" s="214"/>
      <c r="CI12" s="214"/>
      <c r="CJ12" s="217"/>
      <c r="CK12" s="214"/>
      <c r="CL12" s="214"/>
      <c r="CM12" s="217"/>
      <c r="CN12" s="214"/>
      <c r="CO12" s="214"/>
      <c r="CP12" s="217"/>
      <c r="CQ12" s="223"/>
      <c r="CR12" s="214"/>
      <c r="CS12" s="205"/>
      <c r="CT12" s="223"/>
      <c r="CU12" s="214"/>
      <c r="CV12" s="205"/>
      <c r="CW12" s="223"/>
      <c r="CX12" s="214"/>
      <c r="CY12" s="205"/>
      <c r="CZ12" s="223"/>
      <c r="DA12" s="214"/>
      <c r="DB12" s="205"/>
      <c r="DC12" s="223"/>
      <c r="DD12" s="214"/>
      <c r="DE12" s="205"/>
      <c r="DF12" s="214"/>
      <c r="DG12" s="214"/>
      <c r="DH12" s="217"/>
      <c r="DI12" s="214"/>
      <c r="DJ12" s="214"/>
      <c r="DK12" s="217"/>
      <c r="DL12" s="214">
        <v>28</v>
      </c>
      <c r="DM12" s="217"/>
      <c r="DN12" s="217"/>
      <c r="DO12" s="214"/>
      <c r="DP12" s="214"/>
      <c r="DQ12" s="217"/>
      <c r="DR12" s="214"/>
      <c r="DS12" s="214"/>
      <c r="DT12" s="217"/>
      <c r="DU12" s="214"/>
      <c r="DV12" s="214"/>
      <c r="DW12" s="217"/>
      <c r="DX12" s="201">
        <v>10.9</v>
      </c>
      <c r="DY12" s="214"/>
      <c r="DZ12" s="217"/>
      <c r="EA12" s="206"/>
      <c r="EB12" s="214"/>
      <c r="EC12" s="217"/>
      <c r="ED12" s="206"/>
      <c r="EE12" s="214"/>
      <c r="EF12" s="217"/>
      <c r="EG12" s="206"/>
      <c r="EH12" s="232"/>
      <c r="EI12" s="232"/>
      <c r="EJ12" s="206"/>
      <c r="EK12" s="206"/>
      <c r="EL12" s="206"/>
      <c r="EM12" s="214"/>
      <c r="EP12" s="214"/>
      <c r="EQ12" s="214"/>
      <c r="ER12" s="214"/>
      <c r="ES12" s="214"/>
      <c r="ET12" s="214"/>
      <c r="EU12" s="214"/>
      <c r="EV12" s="214">
        <v>6.43</v>
      </c>
      <c r="EW12" s="214"/>
      <c r="EX12" s="217"/>
      <c r="EY12" s="214">
        <f>10+19.6</f>
        <v>29.6</v>
      </c>
      <c r="EZ12" s="214"/>
      <c r="FA12" s="217"/>
      <c r="FB12" s="231">
        <v>46.32</v>
      </c>
      <c r="FC12" s="214"/>
      <c r="FD12" s="217"/>
      <c r="FE12" s="231">
        <v>150</v>
      </c>
      <c r="FF12" s="214"/>
      <c r="FG12" s="217"/>
      <c r="FH12" s="231">
        <v>150</v>
      </c>
      <c r="FI12" s="214"/>
      <c r="FJ12" s="217"/>
      <c r="FK12" s="214">
        <v>28</v>
      </c>
      <c r="FL12" s="214"/>
      <c r="FM12" s="217"/>
      <c r="FN12" s="231">
        <v>15</v>
      </c>
      <c r="FO12" s="214"/>
      <c r="FP12" s="217"/>
      <c r="FQ12" s="204"/>
      <c r="FR12" s="214"/>
      <c r="FS12" s="217"/>
      <c r="FT12" s="226"/>
      <c r="FU12" s="214"/>
      <c r="FV12" s="217"/>
      <c r="FW12" s="214"/>
      <c r="FX12" s="227"/>
      <c r="FY12" s="205"/>
      <c r="FZ12" s="214"/>
      <c r="GA12" s="214"/>
      <c r="GB12" s="214"/>
      <c r="GC12" s="214"/>
      <c r="GD12" s="214"/>
      <c r="GE12" s="217"/>
      <c r="GF12" s="214">
        <v>28</v>
      </c>
      <c r="GG12" s="217"/>
      <c r="GH12" s="217"/>
      <c r="GI12" s="214"/>
      <c r="GJ12" s="214"/>
      <c r="GK12" s="214"/>
      <c r="GL12" s="214"/>
      <c r="GM12" s="214"/>
      <c r="GN12" s="214"/>
      <c r="GO12" s="214"/>
      <c r="GP12" s="214"/>
      <c r="GQ12" s="217"/>
      <c r="GR12" s="214"/>
      <c r="GS12" s="214"/>
      <c r="GT12" s="243"/>
    </row>
    <row r="13" spans="1:202" s="212" customFormat="1" ht="16.350000000000001" customHeight="1">
      <c r="A13" s="213" t="s">
        <v>333</v>
      </c>
      <c r="B13" s="214">
        <v>28</v>
      </c>
      <c r="C13" s="214"/>
      <c r="D13" s="217"/>
      <c r="E13" s="214">
        <v>28</v>
      </c>
      <c r="F13" s="214"/>
      <c r="G13" s="217"/>
      <c r="H13" s="214">
        <v>28</v>
      </c>
      <c r="I13" s="214"/>
      <c r="J13" s="217"/>
      <c r="K13" s="214">
        <v>28</v>
      </c>
      <c r="L13" s="214"/>
      <c r="M13" s="217"/>
      <c r="N13" s="214">
        <v>28</v>
      </c>
      <c r="O13" s="214"/>
      <c r="P13" s="217"/>
      <c r="Q13" s="214">
        <v>28</v>
      </c>
      <c r="R13" s="214"/>
      <c r="S13" s="218"/>
      <c r="T13" s="214">
        <v>28</v>
      </c>
      <c r="U13" s="214"/>
      <c r="V13" s="217"/>
      <c r="W13" s="214">
        <v>28</v>
      </c>
      <c r="X13" s="214"/>
      <c r="Y13" s="217"/>
      <c r="Z13" s="214">
        <v>28</v>
      </c>
      <c r="AA13" s="214"/>
      <c r="AB13" s="217"/>
      <c r="AC13" s="214">
        <v>28</v>
      </c>
      <c r="AD13" s="214"/>
      <c r="AE13" s="217"/>
      <c r="AF13" s="214">
        <v>28</v>
      </c>
      <c r="AG13" s="214"/>
      <c r="AH13" s="217"/>
      <c r="AI13" s="214">
        <v>28</v>
      </c>
      <c r="AJ13" s="214"/>
      <c r="AK13" s="217"/>
      <c r="AL13" s="214">
        <v>28</v>
      </c>
      <c r="AM13" s="214"/>
      <c r="AN13" s="217"/>
      <c r="AO13" s="214"/>
      <c r="AP13" s="214"/>
      <c r="AQ13" s="217"/>
      <c r="AR13" s="214">
        <v>28</v>
      </c>
      <c r="AS13" s="214"/>
      <c r="AT13" s="217"/>
      <c r="AU13" s="231">
        <v>15</v>
      </c>
      <c r="AV13" s="214"/>
      <c r="AW13" s="217"/>
      <c r="AX13" s="214"/>
      <c r="AY13" s="214"/>
      <c r="AZ13" s="205"/>
      <c r="BA13" s="214"/>
      <c r="BB13" s="214"/>
      <c r="BC13" s="217"/>
      <c r="BD13" s="214"/>
      <c r="BE13" s="214"/>
      <c r="BF13" s="217"/>
      <c r="BG13" s="214"/>
      <c r="BH13" s="214"/>
      <c r="BI13" s="217"/>
      <c r="BJ13" s="214"/>
      <c r="BK13" s="215"/>
      <c r="BL13" s="238"/>
      <c r="BM13" s="214"/>
      <c r="BN13" s="214"/>
      <c r="BO13" s="217"/>
      <c r="BP13" s="214"/>
      <c r="BQ13" s="206"/>
      <c r="BR13" s="249"/>
      <c r="BS13" s="214"/>
      <c r="BT13" s="214"/>
      <c r="BU13" s="218"/>
      <c r="BV13" s="214"/>
      <c r="BW13" s="214"/>
      <c r="BX13" s="217"/>
      <c r="BY13" s="214">
        <v>28</v>
      </c>
      <c r="BZ13" s="214"/>
      <c r="CA13" s="217"/>
      <c r="CB13" s="214"/>
      <c r="CC13" s="214"/>
      <c r="CD13" s="217"/>
      <c r="CE13" s="214"/>
      <c r="CF13" s="214"/>
      <c r="CG13" s="217"/>
      <c r="CH13" s="214"/>
      <c r="CI13" s="214"/>
      <c r="CJ13" s="217"/>
      <c r="CK13" s="214"/>
      <c r="CL13" s="214"/>
      <c r="CM13" s="217"/>
      <c r="CN13" s="214"/>
      <c r="CO13" s="214"/>
      <c r="CP13" s="217"/>
      <c r="CQ13" s="223"/>
      <c r="CR13" s="214"/>
      <c r="CS13" s="205"/>
      <c r="CT13" s="223"/>
      <c r="CU13" s="214"/>
      <c r="CV13" s="205"/>
      <c r="CW13" s="223"/>
      <c r="CX13" s="214"/>
      <c r="CY13" s="205"/>
      <c r="CZ13" s="223"/>
      <c r="DA13" s="214"/>
      <c r="DB13" s="205"/>
      <c r="DC13" s="223"/>
      <c r="DD13" s="214"/>
      <c r="DE13" s="205"/>
      <c r="DF13" s="214"/>
      <c r="DG13" s="250"/>
      <c r="DH13" s="217"/>
      <c r="DI13" s="214"/>
      <c r="DJ13" s="214"/>
      <c r="DK13" s="217"/>
      <c r="DL13" s="214">
        <v>28</v>
      </c>
      <c r="DM13" s="217"/>
      <c r="DN13" s="217"/>
      <c r="DO13" s="214"/>
      <c r="DP13" s="214"/>
      <c r="DQ13" s="217"/>
      <c r="DR13" s="214"/>
      <c r="DS13" s="214"/>
      <c r="DT13" s="217"/>
      <c r="DU13" s="214"/>
      <c r="DV13" s="214"/>
      <c r="DW13" s="217"/>
      <c r="DX13" s="201">
        <v>10.9</v>
      </c>
      <c r="DY13" s="214"/>
      <c r="DZ13" s="217"/>
      <c r="EA13" s="206"/>
      <c r="EB13" s="214"/>
      <c r="EC13" s="217"/>
      <c r="ED13" s="206"/>
      <c r="EE13" s="214"/>
      <c r="EF13" s="217"/>
      <c r="EG13" s="206"/>
      <c r="EH13" s="232"/>
      <c r="EI13" s="232"/>
      <c r="EJ13" s="206"/>
      <c r="EK13" s="206"/>
      <c r="EL13" s="206"/>
      <c r="EM13" s="214">
        <v>8.17</v>
      </c>
      <c r="EN13" s="214"/>
      <c r="EO13" s="214"/>
      <c r="EP13" s="214">
        <v>8.17</v>
      </c>
      <c r="EQ13" s="214"/>
      <c r="ER13" s="214"/>
      <c r="ES13" s="214">
        <v>8.17</v>
      </c>
      <c r="ET13" s="214"/>
      <c r="EU13" s="214"/>
      <c r="EV13" s="214">
        <v>6.43</v>
      </c>
      <c r="EW13" s="214"/>
      <c r="EX13" s="217"/>
      <c r="EY13" s="214">
        <f>10+34.6</f>
        <v>44.6</v>
      </c>
      <c r="EZ13" s="214"/>
      <c r="FA13" s="217"/>
      <c r="FB13" s="231">
        <v>46.32</v>
      </c>
      <c r="FC13" s="214"/>
      <c r="FD13" s="217"/>
      <c r="FE13" s="231">
        <v>150</v>
      </c>
      <c r="FF13" s="214"/>
      <c r="FG13" s="217"/>
      <c r="FH13" s="231">
        <v>150</v>
      </c>
      <c r="FI13" s="214"/>
      <c r="FJ13" s="217"/>
      <c r="FK13" s="214">
        <v>28</v>
      </c>
      <c r="FL13" s="214"/>
      <c r="FM13" s="217"/>
      <c r="FN13" s="231">
        <v>20</v>
      </c>
      <c r="FO13" s="214"/>
      <c r="FP13" s="217"/>
      <c r="FQ13" s="204"/>
      <c r="FR13" s="214"/>
      <c r="FS13" s="217"/>
      <c r="FT13" s="226"/>
      <c r="FU13" s="214"/>
      <c r="FV13" s="217"/>
      <c r="FW13" s="214"/>
      <c r="FX13" s="227"/>
      <c r="FY13" s="205"/>
      <c r="FZ13" s="214"/>
      <c r="GA13" s="214"/>
      <c r="GB13" s="214"/>
      <c r="GC13" s="214"/>
      <c r="GD13" s="214"/>
      <c r="GE13" s="217"/>
      <c r="GF13" s="214">
        <v>28</v>
      </c>
      <c r="GG13" s="217"/>
      <c r="GH13" s="217"/>
      <c r="GI13" s="214"/>
      <c r="GJ13" s="214"/>
      <c r="GK13" s="214"/>
      <c r="GL13" s="214"/>
      <c r="GM13" s="214"/>
      <c r="GN13" s="214"/>
      <c r="GO13" s="214"/>
      <c r="GP13" s="214"/>
      <c r="GQ13" s="217"/>
      <c r="GR13" s="214"/>
      <c r="GS13" s="214"/>
      <c r="GT13" s="243"/>
    </row>
    <row r="14" spans="1:202" s="212" customFormat="1" ht="16.350000000000001" customHeight="1">
      <c r="A14" s="213" t="s">
        <v>334</v>
      </c>
      <c r="B14" s="214">
        <v>10.8</v>
      </c>
      <c r="C14" s="214"/>
      <c r="D14" s="217"/>
      <c r="E14" s="214">
        <v>10.8</v>
      </c>
      <c r="F14" s="214"/>
      <c r="G14" s="217"/>
      <c r="H14" s="214">
        <v>10.8</v>
      </c>
      <c r="I14" s="214"/>
      <c r="J14" s="217"/>
      <c r="K14" s="214">
        <v>10.8</v>
      </c>
      <c r="L14" s="214"/>
      <c r="M14" s="217"/>
      <c r="N14" s="214">
        <v>10.8</v>
      </c>
      <c r="O14" s="214"/>
      <c r="P14" s="217"/>
      <c r="Q14" s="214">
        <v>10.8</v>
      </c>
      <c r="R14" s="214"/>
      <c r="S14" s="218"/>
      <c r="T14" s="214">
        <v>10.8</v>
      </c>
      <c r="U14" s="214"/>
      <c r="V14" s="217"/>
      <c r="W14" s="214">
        <v>10.8</v>
      </c>
      <c r="X14" s="214"/>
      <c r="Y14" s="217"/>
      <c r="Z14" s="214">
        <v>10.8</v>
      </c>
      <c r="AA14" s="214"/>
      <c r="AB14" s="217"/>
      <c r="AC14" s="214">
        <v>10.8</v>
      </c>
      <c r="AD14" s="214"/>
      <c r="AE14" s="217"/>
      <c r="AF14" s="214">
        <v>10.8</v>
      </c>
      <c r="AG14" s="214"/>
      <c r="AH14" s="217"/>
      <c r="AI14" s="214">
        <v>10.8</v>
      </c>
      <c r="AJ14" s="214"/>
      <c r="AK14" s="217"/>
      <c r="AL14" s="214">
        <v>10.8</v>
      </c>
      <c r="AM14" s="214"/>
      <c r="AN14" s="217"/>
      <c r="AO14" s="214"/>
      <c r="AP14" s="214"/>
      <c r="AQ14" s="217"/>
      <c r="AR14" s="214">
        <v>10.8</v>
      </c>
      <c r="AS14" s="214"/>
      <c r="AT14" s="217"/>
      <c r="AU14" s="232"/>
      <c r="AV14" s="214"/>
      <c r="AW14" s="217"/>
      <c r="AX14" s="232"/>
      <c r="AY14" s="214"/>
      <c r="AZ14" s="205"/>
      <c r="BA14" s="232"/>
      <c r="BB14" s="214"/>
      <c r="BC14" s="217"/>
      <c r="BD14" s="214"/>
      <c r="BE14" s="214"/>
      <c r="BF14" s="217"/>
      <c r="BG14" s="214"/>
      <c r="BH14" s="214"/>
      <c r="BI14" s="217"/>
      <c r="BJ14" s="214"/>
      <c r="BK14" s="214"/>
      <c r="BL14" s="217"/>
      <c r="BM14" s="214"/>
      <c r="BN14" s="214"/>
      <c r="BO14" s="217"/>
      <c r="BP14" s="214"/>
      <c r="BQ14" s="214"/>
      <c r="BR14" s="217"/>
      <c r="BS14" s="214"/>
      <c r="BT14" s="214"/>
      <c r="BU14" s="218"/>
      <c r="BV14" s="214"/>
      <c r="BW14" s="214"/>
      <c r="BX14" s="217"/>
      <c r="BY14" s="214">
        <v>10.8</v>
      </c>
      <c r="BZ14" s="214"/>
      <c r="CA14" s="217"/>
      <c r="CB14" s="214"/>
      <c r="CC14" s="214"/>
      <c r="CD14" s="217"/>
      <c r="CE14" s="232"/>
      <c r="CF14" s="214"/>
      <c r="CG14" s="217"/>
      <c r="CH14" s="214"/>
      <c r="CI14" s="214"/>
      <c r="CJ14" s="217"/>
      <c r="CK14" s="214"/>
      <c r="CL14" s="214"/>
      <c r="CM14" s="217"/>
      <c r="CN14" s="214"/>
      <c r="CO14" s="214"/>
      <c r="CP14" s="217"/>
      <c r="CQ14" s="214"/>
      <c r="CR14" s="214"/>
      <c r="CS14" s="205"/>
      <c r="CT14" s="214"/>
      <c r="CU14" s="214"/>
      <c r="CV14" s="205"/>
      <c r="CW14" s="214"/>
      <c r="CX14" s="214"/>
      <c r="CY14" s="205"/>
      <c r="CZ14" s="214"/>
      <c r="DA14" s="214"/>
      <c r="DB14" s="205"/>
      <c r="DC14" s="214"/>
      <c r="DD14" s="214"/>
      <c r="DE14" s="205"/>
      <c r="DF14" s="214"/>
      <c r="DG14" s="214"/>
      <c r="DH14" s="217"/>
      <c r="DI14" s="214"/>
      <c r="DJ14" s="214"/>
      <c r="DK14" s="217"/>
      <c r="DL14" s="214">
        <v>10.8</v>
      </c>
      <c r="DM14" s="217"/>
      <c r="DN14" s="217"/>
      <c r="DO14" s="214"/>
      <c r="DP14" s="214"/>
      <c r="DQ14" s="217"/>
      <c r="DR14" s="214"/>
      <c r="DS14" s="214"/>
      <c r="DT14" s="217"/>
      <c r="DU14" s="214"/>
      <c r="DV14" s="214"/>
      <c r="DW14" s="217"/>
      <c r="DX14" s="214"/>
      <c r="DY14" s="214"/>
      <c r="DZ14" s="217"/>
      <c r="EA14" s="214"/>
      <c r="EB14" s="214"/>
      <c r="EC14" s="217"/>
      <c r="ED14" s="214"/>
      <c r="EE14" s="214"/>
      <c r="EF14" s="217"/>
      <c r="EG14" s="214"/>
      <c r="EH14" s="232"/>
      <c r="EI14" s="232"/>
      <c r="EJ14" s="214"/>
      <c r="EK14" s="214"/>
      <c r="EL14" s="214"/>
      <c r="EM14" s="214"/>
      <c r="EN14" s="214"/>
      <c r="EO14" s="214"/>
      <c r="EP14" s="214"/>
      <c r="EQ14" s="214"/>
      <c r="ER14" s="214"/>
      <c r="ES14" s="214"/>
      <c r="ET14" s="214"/>
      <c r="EU14" s="214"/>
      <c r="EV14" s="214"/>
      <c r="EW14" s="214"/>
      <c r="EX14" s="217"/>
      <c r="EY14" s="214"/>
      <c r="EZ14" s="214"/>
      <c r="FA14" s="217"/>
      <c r="FB14" s="231"/>
      <c r="FC14" s="214"/>
      <c r="FD14" s="217"/>
      <c r="FE14" s="231"/>
      <c r="FF14" s="214"/>
      <c r="FG14" s="217"/>
      <c r="FH14" s="231"/>
      <c r="FI14" s="214"/>
      <c r="FJ14" s="217"/>
      <c r="FK14" s="214">
        <v>10.8</v>
      </c>
      <c r="FL14" s="214"/>
      <c r="FM14" s="217"/>
      <c r="FN14" s="231"/>
      <c r="FO14" s="214"/>
      <c r="FP14" s="217"/>
      <c r="FQ14" s="214">
        <v>10</v>
      </c>
      <c r="FR14" s="214"/>
      <c r="FS14" s="217"/>
      <c r="FT14" s="226"/>
      <c r="FU14" s="214"/>
      <c r="FV14" s="217"/>
      <c r="FW14" s="214">
        <v>10</v>
      </c>
      <c r="FX14" s="227"/>
      <c r="FY14" s="205"/>
      <c r="FZ14" s="214">
        <v>10</v>
      </c>
      <c r="GA14" s="214"/>
      <c r="GB14" s="214"/>
      <c r="GC14" s="214">
        <v>10</v>
      </c>
      <c r="GD14" s="214"/>
      <c r="GE14" s="217"/>
      <c r="GF14" s="214">
        <v>10.8</v>
      </c>
      <c r="GG14" s="217"/>
      <c r="GH14" s="217"/>
      <c r="GI14" s="214">
        <v>10</v>
      </c>
      <c r="GJ14" s="214"/>
      <c r="GK14" s="214"/>
      <c r="GL14" s="214">
        <v>10</v>
      </c>
      <c r="GM14" s="214"/>
      <c r="GN14" s="214"/>
      <c r="GO14" s="214">
        <v>10</v>
      </c>
      <c r="GP14" s="214"/>
      <c r="GQ14" s="217"/>
      <c r="GR14" s="214">
        <v>10</v>
      </c>
      <c r="GS14" s="214"/>
      <c r="GT14" s="243"/>
    </row>
    <row r="15" spans="1:202" s="212" customFormat="1" ht="16.350000000000001" customHeight="1">
      <c r="A15" s="200" t="s">
        <v>335</v>
      </c>
      <c r="B15" s="214"/>
      <c r="C15" s="214"/>
      <c r="D15" s="217"/>
      <c r="E15" s="214"/>
      <c r="F15" s="214"/>
      <c r="G15" s="217"/>
      <c r="H15" s="214"/>
      <c r="I15" s="214"/>
      <c r="J15" s="217"/>
      <c r="K15" s="214"/>
      <c r="L15" s="214"/>
      <c r="M15" s="217"/>
      <c r="N15" s="214"/>
      <c r="O15" s="214"/>
      <c r="P15" s="217"/>
      <c r="Q15" s="214"/>
      <c r="R15" s="214"/>
      <c r="S15" s="218"/>
      <c r="T15" s="214"/>
      <c r="U15" s="214"/>
      <c r="V15" s="217"/>
      <c r="W15" s="214"/>
      <c r="X15" s="214"/>
      <c r="Y15" s="217"/>
      <c r="Z15" s="214"/>
      <c r="AA15" s="214"/>
      <c r="AB15" s="217"/>
      <c r="AC15" s="214"/>
      <c r="AD15" s="214"/>
      <c r="AE15" s="217"/>
      <c r="AF15" s="214"/>
      <c r="AG15" s="214"/>
      <c r="AH15" s="217"/>
      <c r="AI15" s="214"/>
      <c r="AJ15" s="214"/>
      <c r="AK15" s="217"/>
      <c r="AL15" s="214"/>
      <c r="AM15" s="214"/>
      <c r="AN15" s="217"/>
      <c r="AO15" s="214"/>
      <c r="AP15" s="214"/>
      <c r="AQ15" s="217"/>
      <c r="AR15" s="214"/>
      <c r="AS15" s="214"/>
      <c r="AT15" s="217"/>
      <c r="AU15" s="204"/>
      <c r="AV15" s="214"/>
      <c r="AW15" s="217"/>
      <c r="AX15" s="214"/>
      <c r="AY15" s="214"/>
      <c r="AZ15" s="205"/>
      <c r="BA15" s="214"/>
      <c r="BB15" s="214"/>
      <c r="BC15" s="217"/>
      <c r="BD15" s="214"/>
      <c r="BE15" s="214"/>
      <c r="BF15" s="217"/>
      <c r="BG15" s="214"/>
      <c r="BH15" s="214"/>
      <c r="BI15" s="217"/>
      <c r="BJ15" s="214"/>
      <c r="BK15" s="214"/>
      <c r="BL15" s="217"/>
      <c r="BM15" s="214"/>
      <c r="BN15" s="214"/>
      <c r="BO15" s="217"/>
      <c r="BP15" s="214"/>
      <c r="BQ15" s="214"/>
      <c r="BR15" s="217"/>
      <c r="BS15" s="214"/>
      <c r="BT15" s="214"/>
      <c r="BU15" s="218"/>
      <c r="BV15" s="214"/>
      <c r="BW15" s="214"/>
      <c r="BX15" s="217"/>
      <c r="BY15" s="214"/>
      <c r="BZ15" s="214"/>
      <c r="CA15" s="217"/>
      <c r="CB15" s="214"/>
      <c r="CC15" s="214"/>
      <c r="CD15" s="217"/>
      <c r="CE15" s="214"/>
      <c r="CF15" s="214"/>
      <c r="CG15" s="217"/>
      <c r="CH15" s="214"/>
      <c r="CI15" s="214"/>
      <c r="CJ15" s="217"/>
      <c r="CK15" s="214"/>
      <c r="CL15" s="214"/>
      <c r="CM15" s="217"/>
      <c r="CN15" s="214"/>
      <c r="CO15" s="214"/>
      <c r="CP15" s="217"/>
      <c r="CQ15" s="214"/>
      <c r="CR15" s="214"/>
      <c r="CS15" s="205"/>
      <c r="CT15" s="214"/>
      <c r="CU15" s="214"/>
      <c r="CV15" s="205"/>
      <c r="CW15" s="214"/>
      <c r="CX15" s="214"/>
      <c r="CY15" s="205"/>
      <c r="CZ15" s="214"/>
      <c r="DA15" s="214"/>
      <c r="DB15" s="205"/>
      <c r="DC15" s="214"/>
      <c r="DD15" s="214"/>
      <c r="DE15" s="205"/>
      <c r="DF15" s="214"/>
      <c r="DG15" s="214"/>
      <c r="DH15" s="217"/>
      <c r="DI15" s="214"/>
      <c r="DJ15" s="214"/>
      <c r="DK15" s="217"/>
      <c r="DL15" s="214"/>
      <c r="DM15" s="217"/>
      <c r="DN15" s="217"/>
      <c r="DO15" s="214"/>
      <c r="DP15" s="214"/>
      <c r="DQ15" s="217"/>
      <c r="DR15" s="214"/>
      <c r="DS15" s="214"/>
      <c r="DT15" s="217"/>
      <c r="DU15" s="214"/>
      <c r="DV15" s="214"/>
      <c r="DW15" s="217"/>
      <c r="DX15" s="214"/>
      <c r="DY15" s="214"/>
      <c r="DZ15" s="217"/>
      <c r="EA15" s="214"/>
      <c r="EB15" s="214"/>
      <c r="EC15" s="217"/>
      <c r="ED15" s="214"/>
      <c r="EE15" s="214"/>
      <c r="EF15" s="217"/>
      <c r="EG15" s="214"/>
      <c r="EH15" s="232"/>
      <c r="EI15" s="232"/>
      <c r="EJ15" s="214"/>
      <c r="EK15" s="214"/>
      <c r="EL15" s="214"/>
      <c r="EM15" s="214"/>
      <c r="EN15" s="214"/>
      <c r="EO15" s="214"/>
      <c r="EP15" s="214"/>
      <c r="EQ15" s="214"/>
      <c r="ER15" s="214"/>
      <c r="ES15" s="214"/>
      <c r="ET15" s="214"/>
      <c r="EU15" s="214"/>
      <c r="EV15" s="214"/>
      <c r="EW15" s="214"/>
      <c r="EX15" s="217"/>
      <c r="EY15" s="214"/>
      <c r="EZ15" s="214"/>
      <c r="FA15" s="217"/>
      <c r="FB15" s="231"/>
      <c r="FC15" s="214"/>
      <c r="FD15" s="217"/>
      <c r="FE15" s="231"/>
      <c r="FF15" s="214"/>
      <c r="FG15" s="217"/>
      <c r="FH15" s="231"/>
      <c r="FI15" s="214"/>
      <c r="FJ15" s="217"/>
      <c r="FK15" s="214"/>
      <c r="FL15" s="214"/>
      <c r="FM15" s="217"/>
      <c r="FN15" s="231"/>
      <c r="FO15" s="214"/>
      <c r="FP15" s="217"/>
      <c r="FQ15" s="231"/>
      <c r="FR15" s="214"/>
      <c r="FS15" s="217"/>
      <c r="FT15" s="226"/>
      <c r="FU15" s="214"/>
      <c r="FV15" s="217"/>
      <c r="FW15" s="214"/>
      <c r="FX15" s="227"/>
      <c r="FY15" s="205"/>
      <c r="FZ15" s="214"/>
      <c r="GA15" s="214"/>
      <c r="GB15" s="214"/>
      <c r="GC15" s="214"/>
      <c r="GD15" s="214"/>
      <c r="GE15" s="217"/>
      <c r="GF15" s="214"/>
      <c r="GG15" s="217"/>
      <c r="GH15" s="217"/>
      <c r="GI15" s="214"/>
      <c r="GJ15" s="214"/>
      <c r="GK15" s="214"/>
      <c r="GL15" s="214"/>
      <c r="GM15" s="214"/>
      <c r="GN15" s="214"/>
      <c r="GO15" s="214"/>
      <c r="GP15" s="214"/>
      <c r="GQ15" s="217"/>
      <c r="GR15" s="214"/>
      <c r="GS15" s="214"/>
      <c r="GT15" s="243"/>
    </row>
    <row r="16" spans="1:202" s="212" customFormat="1" ht="16.350000000000001" customHeight="1">
      <c r="A16" s="213" t="s">
        <v>336</v>
      </c>
      <c r="B16" s="214">
        <v>13</v>
      </c>
      <c r="C16" s="228">
        <v>573</v>
      </c>
      <c r="D16" s="217">
        <v>56137.47</v>
      </c>
      <c r="E16" s="214">
        <v>13</v>
      </c>
      <c r="F16" s="214"/>
      <c r="G16" s="217"/>
      <c r="H16" s="214">
        <v>13</v>
      </c>
      <c r="I16" s="214"/>
      <c r="J16" s="217"/>
      <c r="K16" s="214">
        <v>13</v>
      </c>
      <c r="L16" s="214"/>
      <c r="M16" s="217"/>
      <c r="N16" s="214">
        <v>13</v>
      </c>
      <c r="O16" s="214"/>
      <c r="P16" s="217"/>
      <c r="Q16" s="214">
        <v>13</v>
      </c>
      <c r="R16" s="214"/>
      <c r="S16" s="218"/>
      <c r="T16" s="214">
        <v>13</v>
      </c>
      <c r="U16" s="214"/>
      <c r="V16" s="217"/>
      <c r="W16" s="214">
        <v>13</v>
      </c>
      <c r="X16" s="214"/>
      <c r="Y16" s="217"/>
      <c r="Z16" s="214">
        <v>13</v>
      </c>
      <c r="AA16" s="214"/>
      <c r="AB16" s="217"/>
      <c r="AC16" s="214">
        <v>13</v>
      </c>
      <c r="AD16" s="214"/>
      <c r="AE16" s="217"/>
      <c r="AF16" s="214">
        <v>13</v>
      </c>
      <c r="AG16" s="214"/>
      <c r="AH16" s="217"/>
      <c r="AI16" s="214">
        <v>13</v>
      </c>
      <c r="AJ16" s="214"/>
      <c r="AK16" s="217"/>
      <c r="AL16" s="214">
        <v>13</v>
      </c>
      <c r="AM16" s="214"/>
      <c r="AN16" s="217"/>
      <c r="AO16" s="214"/>
      <c r="AP16" s="214"/>
      <c r="AQ16" s="217"/>
      <c r="AR16" s="214">
        <v>13</v>
      </c>
      <c r="AS16" s="214"/>
      <c r="AT16" s="217"/>
      <c r="AU16" s="204" t="s">
        <v>331</v>
      </c>
      <c r="AV16" s="214"/>
      <c r="AW16" s="217"/>
      <c r="AX16" s="204" t="s">
        <v>331</v>
      </c>
      <c r="AY16" s="214"/>
      <c r="AZ16" s="205"/>
      <c r="BA16" s="204" t="s">
        <v>331</v>
      </c>
      <c r="BB16" s="214"/>
      <c r="BC16" s="217"/>
      <c r="BD16" s="204" t="s">
        <v>331</v>
      </c>
      <c r="BE16" s="214"/>
      <c r="BF16" s="217"/>
      <c r="BG16" s="204" t="s">
        <v>331</v>
      </c>
      <c r="BH16" s="214"/>
      <c r="BI16" s="217"/>
      <c r="BJ16" s="214">
        <v>9.16</v>
      </c>
      <c r="BK16" s="214"/>
      <c r="BL16" s="217"/>
      <c r="BM16" s="214" t="s">
        <v>331</v>
      </c>
      <c r="BN16" s="214"/>
      <c r="BO16" s="217"/>
      <c r="BP16" s="214">
        <v>5</v>
      </c>
      <c r="BQ16" s="214"/>
      <c r="BR16" s="217"/>
      <c r="BS16" s="214">
        <v>5</v>
      </c>
      <c r="BT16" s="214"/>
      <c r="BU16" s="218"/>
      <c r="BV16" s="214">
        <v>5</v>
      </c>
      <c r="BW16" s="214"/>
      <c r="BX16" s="217"/>
      <c r="BY16" s="214">
        <v>13</v>
      </c>
      <c r="BZ16" s="214"/>
      <c r="CA16" s="217"/>
      <c r="CB16" s="214">
        <v>5</v>
      </c>
      <c r="CC16" s="214"/>
      <c r="CD16" s="217"/>
      <c r="CE16" s="214">
        <v>5</v>
      </c>
      <c r="CF16" s="214"/>
      <c r="CG16" s="217"/>
      <c r="CH16" s="214">
        <v>5</v>
      </c>
      <c r="CI16" s="214"/>
      <c r="CJ16" s="217"/>
      <c r="CK16" s="214">
        <v>5</v>
      </c>
      <c r="CL16" s="214"/>
      <c r="CM16" s="217"/>
      <c r="CN16" s="214" t="s">
        <v>337</v>
      </c>
      <c r="CO16" s="214"/>
      <c r="CP16" s="217"/>
      <c r="CQ16" s="223" t="s">
        <v>338</v>
      </c>
      <c r="CR16" s="214"/>
      <c r="CS16" s="205"/>
      <c r="CT16" s="223" t="s">
        <v>338</v>
      </c>
      <c r="CU16" s="214"/>
      <c r="CV16" s="205"/>
      <c r="CW16" s="223" t="s">
        <v>338</v>
      </c>
      <c r="CX16" s="214"/>
      <c r="CY16" s="205"/>
      <c r="CZ16" s="223" t="s">
        <v>338</v>
      </c>
      <c r="DA16" s="214"/>
      <c r="DB16" s="205"/>
      <c r="DC16" s="223" t="s">
        <v>338</v>
      </c>
      <c r="DD16" s="214"/>
      <c r="DE16" s="205"/>
      <c r="DF16" s="204" t="s">
        <v>331</v>
      </c>
      <c r="DG16" s="214"/>
      <c r="DH16" s="217"/>
      <c r="DI16" s="214"/>
      <c r="DJ16" s="214"/>
      <c r="DK16" s="217"/>
      <c r="DL16" s="214">
        <v>13</v>
      </c>
      <c r="DM16" s="217"/>
      <c r="DN16" s="217"/>
      <c r="DO16" s="204" t="s">
        <v>331</v>
      </c>
      <c r="DP16" s="214"/>
      <c r="DQ16" s="217"/>
      <c r="DR16" s="204" t="s">
        <v>331</v>
      </c>
      <c r="DS16" s="214"/>
      <c r="DT16" s="217"/>
      <c r="DU16" s="232" t="s">
        <v>331</v>
      </c>
      <c r="DV16" s="214"/>
      <c r="DW16" s="217"/>
      <c r="DX16" s="201">
        <v>10.9</v>
      </c>
      <c r="DY16" s="214"/>
      <c r="DZ16" s="217"/>
      <c r="EA16" s="204" t="s">
        <v>331</v>
      </c>
      <c r="EB16" s="214"/>
      <c r="EC16" s="217"/>
      <c r="ED16" s="204" t="s">
        <v>331</v>
      </c>
      <c r="EE16" s="214"/>
      <c r="EF16" s="217"/>
      <c r="EG16" s="204" t="s">
        <v>331</v>
      </c>
      <c r="EH16" s="204"/>
      <c r="EI16" s="204"/>
      <c r="EJ16" s="204" t="s">
        <v>331</v>
      </c>
      <c r="EK16" s="204"/>
      <c r="EL16" s="204"/>
      <c r="EM16" s="214">
        <v>8.17</v>
      </c>
      <c r="EN16" s="214"/>
      <c r="EO16" s="214"/>
      <c r="EP16" s="214">
        <v>8.17</v>
      </c>
      <c r="EQ16" s="214"/>
      <c r="ER16" s="214"/>
      <c r="ES16" s="214">
        <v>8.17</v>
      </c>
      <c r="ET16" s="214"/>
      <c r="EU16" s="214"/>
      <c r="EV16" s="214">
        <v>1.07</v>
      </c>
      <c r="EW16" s="214"/>
      <c r="EX16" s="217"/>
      <c r="EY16" s="214">
        <v>16.3</v>
      </c>
      <c r="EZ16" s="214"/>
      <c r="FA16" s="217"/>
      <c r="FB16" s="231" t="s">
        <v>315</v>
      </c>
      <c r="FC16" s="214"/>
      <c r="FD16" s="217"/>
      <c r="FE16" s="231">
        <v>25</v>
      </c>
      <c r="FF16" s="214"/>
      <c r="FG16" s="217"/>
      <c r="FH16" s="231">
        <v>25</v>
      </c>
      <c r="FI16" s="214"/>
      <c r="FJ16" s="217"/>
      <c r="FK16" s="214">
        <v>13</v>
      </c>
      <c r="FL16" s="214"/>
      <c r="FM16" s="217"/>
      <c r="FN16" s="231">
        <v>15</v>
      </c>
      <c r="FO16" s="214"/>
      <c r="FP16" s="217"/>
      <c r="FQ16" s="204" t="s">
        <v>331</v>
      </c>
      <c r="FR16" s="214"/>
      <c r="FS16" s="217"/>
      <c r="FT16" s="226"/>
      <c r="FU16" s="214"/>
      <c r="FV16" s="217"/>
      <c r="FW16" s="214" t="s">
        <v>331</v>
      </c>
      <c r="FX16" s="227"/>
      <c r="FY16" s="205"/>
      <c r="FZ16" s="214" t="s">
        <v>331</v>
      </c>
      <c r="GA16" s="214"/>
      <c r="GB16" s="214"/>
      <c r="GC16" s="214" t="s">
        <v>331</v>
      </c>
      <c r="GD16" s="214"/>
      <c r="GE16" s="217"/>
      <c r="GF16" s="214">
        <v>13</v>
      </c>
      <c r="GG16" s="217"/>
      <c r="GH16" s="217"/>
      <c r="GI16" s="214" t="s">
        <v>331</v>
      </c>
      <c r="GJ16" s="214"/>
      <c r="GK16" s="214"/>
      <c r="GL16" s="214" t="s">
        <v>331</v>
      </c>
      <c r="GM16" s="214"/>
      <c r="GN16" s="214"/>
      <c r="GO16" s="214" t="s">
        <v>331</v>
      </c>
      <c r="GP16" s="214"/>
      <c r="GQ16" s="217"/>
      <c r="GR16" s="214" t="s">
        <v>331</v>
      </c>
      <c r="GS16" s="214"/>
      <c r="GT16" s="243"/>
    </row>
    <row r="17" spans="1:202" s="230" customFormat="1" ht="16.350000000000001" customHeight="1">
      <c r="A17" s="213" t="s">
        <v>339</v>
      </c>
      <c r="B17" s="214">
        <v>13</v>
      </c>
      <c r="C17" s="251">
        <v>236</v>
      </c>
      <c r="D17" s="249">
        <v>33085.96</v>
      </c>
      <c r="E17" s="214">
        <v>13</v>
      </c>
      <c r="F17" s="206"/>
      <c r="G17" s="249"/>
      <c r="H17" s="214">
        <v>13</v>
      </c>
      <c r="I17" s="206"/>
      <c r="J17" s="249"/>
      <c r="K17" s="214">
        <v>13</v>
      </c>
      <c r="L17" s="206"/>
      <c r="M17" s="249"/>
      <c r="N17" s="214">
        <v>13</v>
      </c>
      <c r="O17" s="206"/>
      <c r="P17" s="249"/>
      <c r="Q17" s="214">
        <v>13</v>
      </c>
      <c r="R17" s="206"/>
      <c r="S17" s="252"/>
      <c r="T17" s="214">
        <v>13</v>
      </c>
      <c r="U17" s="206"/>
      <c r="V17" s="249"/>
      <c r="W17" s="214">
        <v>13</v>
      </c>
      <c r="X17" s="206"/>
      <c r="Y17" s="249"/>
      <c r="Z17" s="214">
        <v>13</v>
      </c>
      <c r="AA17" s="206"/>
      <c r="AB17" s="249"/>
      <c r="AC17" s="214">
        <v>13</v>
      </c>
      <c r="AD17" s="206"/>
      <c r="AE17" s="249"/>
      <c r="AF17" s="214">
        <v>13</v>
      </c>
      <c r="AG17" s="206"/>
      <c r="AH17" s="249"/>
      <c r="AI17" s="214">
        <v>13</v>
      </c>
      <c r="AJ17" s="206"/>
      <c r="AK17" s="249"/>
      <c r="AL17" s="214">
        <v>13</v>
      </c>
      <c r="AM17" s="206"/>
      <c r="AN17" s="249"/>
      <c r="AO17" s="214"/>
      <c r="AP17" s="206"/>
      <c r="AQ17" s="249"/>
      <c r="AR17" s="214">
        <v>13</v>
      </c>
      <c r="AS17" s="206"/>
      <c r="AT17" s="249"/>
      <c r="AU17" s="237" t="s">
        <v>331</v>
      </c>
      <c r="AV17" s="206"/>
      <c r="AW17" s="249"/>
      <c r="AX17" s="204" t="s">
        <v>331</v>
      </c>
      <c r="AY17" s="206"/>
      <c r="AZ17" s="253"/>
      <c r="BA17" s="204" t="s">
        <v>331</v>
      </c>
      <c r="BB17" s="206"/>
      <c r="BC17" s="249"/>
      <c r="BD17" s="204" t="s">
        <v>331</v>
      </c>
      <c r="BE17" s="206"/>
      <c r="BF17" s="249"/>
      <c r="BG17" s="204" t="s">
        <v>331</v>
      </c>
      <c r="BH17" s="206"/>
      <c r="BI17" s="249"/>
      <c r="BJ17" s="214">
        <v>9.16</v>
      </c>
      <c r="BK17" s="206"/>
      <c r="BL17" s="249"/>
      <c r="BM17" s="214" t="s">
        <v>331</v>
      </c>
      <c r="BN17" s="206"/>
      <c r="BO17" s="249"/>
      <c r="BP17" s="214">
        <v>5</v>
      </c>
      <c r="BQ17" s="206"/>
      <c r="BR17" s="249"/>
      <c r="BS17" s="214">
        <v>5</v>
      </c>
      <c r="BT17" s="206"/>
      <c r="BU17" s="252"/>
      <c r="BV17" s="214">
        <v>5</v>
      </c>
      <c r="BW17" s="206"/>
      <c r="BX17" s="249"/>
      <c r="BY17" s="214">
        <v>13</v>
      </c>
      <c r="BZ17" s="206"/>
      <c r="CA17" s="249"/>
      <c r="CB17" s="214">
        <v>5</v>
      </c>
      <c r="CC17" s="206"/>
      <c r="CD17" s="249"/>
      <c r="CE17" s="214">
        <v>5</v>
      </c>
      <c r="CF17" s="206"/>
      <c r="CG17" s="249"/>
      <c r="CH17" s="214">
        <v>5</v>
      </c>
      <c r="CI17" s="206"/>
      <c r="CJ17" s="249"/>
      <c r="CK17" s="214">
        <v>5</v>
      </c>
      <c r="CL17" s="206"/>
      <c r="CM17" s="249"/>
      <c r="CN17" s="214" t="s">
        <v>337</v>
      </c>
      <c r="CO17" s="206"/>
      <c r="CP17" s="249"/>
      <c r="CQ17" s="206" t="s">
        <v>338</v>
      </c>
      <c r="CR17" s="206"/>
      <c r="CS17" s="253"/>
      <c r="CT17" s="206" t="s">
        <v>338</v>
      </c>
      <c r="CU17" s="206"/>
      <c r="CV17" s="253"/>
      <c r="CW17" s="206" t="s">
        <v>338</v>
      </c>
      <c r="CX17" s="206"/>
      <c r="CY17" s="253"/>
      <c r="CZ17" s="206" t="s">
        <v>338</v>
      </c>
      <c r="DA17" s="206"/>
      <c r="DB17" s="253"/>
      <c r="DC17" s="206" t="s">
        <v>338</v>
      </c>
      <c r="DD17" s="206"/>
      <c r="DE17" s="253"/>
      <c r="DF17" s="214" t="s">
        <v>340</v>
      </c>
      <c r="DG17" s="206"/>
      <c r="DH17" s="249"/>
      <c r="DI17" s="214"/>
      <c r="DJ17" s="206"/>
      <c r="DK17" s="249"/>
      <c r="DL17" s="214">
        <v>13</v>
      </c>
      <c r="DM17" s="249"/>
      <c r="DN17" s="249"/>
      <c r="DO17" s="214" t="s">
        <v>341</v>
      </c>
      <c r="DP17" s="206"/>
      <c r="DQ17" s="249"/>
      <c r="DR17" s="214"/>
      <c r="DS17" s="206"/>
      <c r="DT17" s="249"/>
      <c r="DU17" s="214" t="s">
        <v>331</v>
      </c>
      <c r="DV17" s="206"/>
      <c r="DW17" s="249"/>
      <c r="DX17" s="201">
        <v>10.9</v>
      </c>
      <c r="DY17" s="206"/>
      <c r="DZ17" s="249"/>
      <c r="EA17" s="206">
        <v>20</v>
      </c>
      <c r="EB17" s="206"/>
      <c r="EC17" s="249"/>
      <c r="ED17" s="206">
        <v>20</v>
      </c>
      <c r="EE17" s="206"/>
      <c r="EF17" s="249"/>
      <c r="EG17" s="206">
        <v>20</v>
      </c>
      <c r="EH17" s="206"/>
      <c r="EI17" s="206"/>
      <c r="EJ17" s="206">
        <v>20</v>
      </c>
      <c r="EK17" s="206"/>
      <c r="EL17" s="206"/>
      <c r="EM17" s="206">
        <v>11</v>
      </c>
      <c r="EN17" s="206"/>
      <c r="EO17" s="206"/>
      <c r="EP17" s="206">
        <v>11</v>
      </c>
      <c r="EQ17" s="206"/>
      <c r="ER17" s="206"/>
      <c r="ES17" s="206">
        <v>11</v>
      </c>
      <c r="ET17" s="206"/>
      <c r="EU17" s="206"/>
      <c r="EV17" s="206">
        <v>2.14</v>
      </c>
      <c r="EW17" s="206"/>
      <c r="EX17" s="249"/>
      <c r="EY17" s="214">
        <v>16.3</v>
      </c>
      <c r="EZ17" s="206"/>
      <c r="FA17" s="249"/>
      <c r="FB17" s="221">
        <v>10</v>
      </c>
      <c r="FC17" s="206"/>
      <c r="FD17" s="249"/>
      <c r="FE17" s="221">
        <v>150</v>
      </c>
      <c r="FF17" s="206"/>
      <c r="FG17" s="249"/>
      <c r="FH17" s="221">
        <v>150</v>
      </c>
      <c r="FI17" s="206"/>
      <c r="FJ17" s="249"/>
      <c r="FK17" s="214">
        <v>13</v>
      </c>
      <c r="FL17" s="206"/>
      <c r="FM17" s="249"/>
      <c r="FN17" s="221">
        <v>20</v>
      </c>
      <c r="FO17" s="206"/>
      <c r="FP17" s="249"/>
      <c r="FQ17" s="221">
        <v>10</v>
      </c>
      <c r="FR17" s="206"/>
      <c r="FS17" s="249"/>
      <c r="FT17" s="226"/>
      <c r="FU17" s="206"/>
      <c r="FV17" s="249"/>
      <c r="FW17" s="214">
        <v>10</v>
      </c>
      <c r="FX17" s="227"/>
      <c r="FY17" s="205"/>
      <c r="FZ17" s="214">
        <v>10</v>
      </c>
      <c r="GA17" s="214"/>
      <c r="GB17" s="214"/>
      <c r="GC17" s="214">
        <v>10</v>
      </c>
      <c r="GD17" s="214"/>
      <c r="GE17" s="217"/>
      <c r="GF17" s="214">
        <v>13</v>
      </c>
      <c r="GG17" s="217"/>
      <c r="GH17" s="217"/>
      <c r="GI17" s="214">
        <v>10</v>
      </c>
      <c r="GJ17" s="214"/>
      <c r="GK17" s="214"/>
      <c r="GL17" s="214">
        <v>10</v>
      </c>
      <c r="GM17" s="214"/>
      <c r="GN17" s="214"/>
      <c r="GO17" s="214">
        <v>10</v>
      </c>
      <c r="GP17" s="214"/>
      <c r="GQ17" s="217"/>
      <c r="GR17" s="214">
        <v>10</v>
      </c>
      <c r="GS17" s="214"/>
      <c r="GT17" s="243"/>
    </row>
    <row r="18" spans="1:202" s="212" customFormat="1" ht="16.350000000000001" customHeight="1">
      <c r="A18" s="213" t="s">
        <v>342</v>
      </c>
      <c r="B18" s="214">
        <v>6.5</v>
      </c>
      <c r="C18" s="214"/>
      <c r="D18" s="217"/>
      <c r="E18" s="214">
        <v>6.5</v>
      </c>
      <c r="F18" s="214"/>
      <c r="G18" s="217"/>
      <c r="H18" s="214">
        <v>6.5</v>
      </c>
      <c r="I18" s="214"/>
      <c r="J18" s="217"/>
      <c r="K18" s="214">
        <v>6.5</v>
      </c>
      <c r="L18" s="214"/>
      <c r="M18" s="217"/>
      <c r="N18" s="214">
        <v>6.5</v>
      </c>
      <c r="O18" s="214"/>
      <c r="P18" s="217"/>
      <c r="Q18" s="214">
        <v>6.5</v>
      </c>
      <c r="R18" s="214"/>
      <c r="S18" s="218"/>
      <c r="T18" s="214">
        <v>6.5</v>
      </c>
      <c r="U18" s="214"/>
      <c r="V18" s="217"/>
      <c r="W18" s="214">
        <v>6.5</v>
      </c>
      <c r="X18" s="214"/>
      <c r="Y18" s="217"/>
      <c r="Z18" s="214">
        <v>6.5</v>
      </c>
      <c r="AA18" s="214"/>
      <c r="AB18" s="217"/>
      <c r="AC18" s="214">
        <v>6.5</v>
      </c>
      <c r="AD18" s="214"/>
      <c r="AE18" s="217"/>
      <c r="AF18" s="214">
        <v>6.5</v>
      </c>
      <c r="AG18" s="214"/>
      <c r="AH18" s="217"/>
      <c r="AI18" s="214">
        <v>6.5</v>
      </c>
      <c r="AJ18" s="214"/>
      <c r="AK18" s="217"/>
      <c r="AL18" s="214">
        <v>6.5</v>
      </c>
      <c r="AM18" s="214"/>
      <c r="AN18" s="217"/>
      <c r="AO18" s="214"/>
      <c r="AP18" s="214"/>
      <c r="AQ18" s="217"/>
      <c r="AR18" s="214">
        <v>6.5</v>
      </c>
      <c r="AS18" s="214"/>
      <c r="AT18" s="217"/>
      <c r="AU18" s="204"/>
      <c r="AV18" s="214"/>
      <c r="AW18" s="217"/>
      <c r="AX18" s="204"/>
      <c r="AY18" s="214"/>
      <c r="AZ18" s="205"/>
      <c r="BA18" s="214"/>
      <c r="BB18" s="214"/>
      <c r="BC18" s="217"/>
      <c r="BD18" s="214"/>
      <c r="BE18" s="214"/>
      <c r="BF18" s="217"/>
      <c r="BG18" s="214"/>
      <c r="BH18" s="214"/>
      <c r="BI18" s="217"/>
      <c r="BJ18" s="214">
        <v>9.16</v>
      </c>
      <c r="BK18" s="214"/>
      <c r="BL18" s="217"/>
      <c r="BM18" s="214" t="s">
        <v>331</v>
      </c>
      <c r="BN18" s="214"/>
      <c r="BO18" s="217"/>
      <c r="BP18" s="214">
        <v>0</v>
      </c>
      <c r="BQ18" s="214"/>
      <c r="BR18" s="217"/>
      <c r="BS18" s="214">
        <v>0</v>
      </c>
      <c r="BT18" s="214"/>
      <c r="BU18" s="218"/>
      <c r="BV18" s="214">
        <v>0</v>
      </c>
      <c r="BW18" s="214"/>
      <c r="BX18" s="217"/>
      <c r="BY18" s="214">
        <v>6.5</v>
      </c>
      <c r="BZ18" s="214"/>
      <c r="CA18" s="217"/>
      <c r="CB18" s="214">
        <v>0</v>
      </c>
      <c r="CC18" s="214"/>
      <c r="CD18" s="217"/>
      <c r="CE18" s="214"/>
      <c r="CF18" s="214"/>
      <c r="CG18" s="217"/>
      <c r="CH18" s="214">
        <v>0</v>
      </c>
      <c r="CI18" s="214"/>
      <c r="CJ18" s="217"/>
      <c r="CK18" s="214">
        <v>0</v>
      </c>
      <c r="CL18" s="214"/>
      <c r="CM18" s="217"/>
      <c r="CN18" s="214"/>
      <c r="CO18" s="214"/>
      <c r="CP18" s="217"/>
      <c r="CQ18" s="223" t="s">
        <v>340</v>
      </c>
      <c r="CR18" s="214"/>
      <c r="CS18" s="205"/>
      <c r="CT18" s="223" t="s">
        <v>340</v>
      </c>
      <c r="CU18" s="214"/>
      <c r="CV18" s="205"/>
      <c r="CW18" s="223" t="s">
        <v>340</v>
      </c>
      <c r="CX18" s="214"/>
      <c r="CY18" s="205"/>
      <c r="CZ18" s="223" t="s">
        <v>340</v>
      </c>
      <c r="DA18" s="214"/>
      <c r="DB18" s="205"/>
      <c r="DC18" s="223" t="s">
        <v>340</v>
      </c>
      <c r="DD18" s="214"/>
      <c r="DE18" s="205"/>
      <c r="DF18" s="214" t="s">
        <v>340</v>
      </c>
      <c r="DG18" s="214"/>
      <c r="DH18" s="217"/>
      <c r="DI18" s="214"/>
      <c r="DJ18" s="214"/>
      <c r="DK18" s="217"/>
      <c r="DL18" s="214">
        <v>6.5</v>
      </c>
      <c r="DM18" s="217"/>
      <c r="DN18" s="217"/>
      <c r="DO18" s="214" t="s">
        <v>340</v>
      </c>
      <c r="DP18" s="214"/>
      <c r="DQ18" s="217"/>
      <c r="DR18" s="214"/>
      <c r="DS18" s="214"/>
      <c r="DT18" s="217"/>
      <c r="DU18" s="214" t="s">
        <v>331</v>
      </c>
      <c r="DV18" s="214"/>
      <c r="DW18" s="217"/>
      <c r="DX18" s="201">
        <v>10.9</v>
      </c>
      <c r="DY18" s="214"/>
      <c r="DZ18" s="217"/>
      <c r="EA18" s="223">
        <v>12</v>
      </c>
      <c r="EB18" s="214"/>
      <c r="EC18" s="217"/>
      <c r="ED18" s="223">
        <v>12</v>
      </c>
      <c r="EE18" s="214"/>
      <c r="EF18" s="217"/>
      <c r="EG18" s="204" t="s">
        <v>331</v>
      </c>
      <c r="EH18" s="204"/>
      <c r="EI18" s="204"/>
      <c r="EJ18" s="204" t="s">
        <v>331</v>
      </c>
      <c r="EK18" s="204"/>
      <c r="EL18" s="204"/>
      <c r="EM18" s="214" t="s">
        <v>343</v>
      </c>
      <c r="EN18" s="214"/>
      <c r="EO18" s="214"/>
      <c r="EP18" s="214" t="s">
        <v>343</v>
      </c>
      <c r="EQ18" s="214"/>
      <c r="ER18" s="214"/>
      <c r="ES18" s="214" t="s">
        <v>343</v>
      </c>
      <c r="ET18" s="214"/>
      <c r="EU18" s="214"/>
      <c r="EV18" s="214">
        <v>1.07</v>
      </c>
      <c r="EW18" s="214"/>
      <c r="EX18" s="217"/>
      <c r="EY18" s="214">
        <v>16.3</v>
      </c>
      <c r="EZ18" s="214"/>
      <c r="FA18" s="217"/>
      <c r="FB18" s="231" t="s">
        <v>344</v>
      </c>
      <c r="FC18" s="214"/>
      <c r="FD18" s="217"/>
      <c r="FE18" s="231">
        <v>25</v>
      </c>
      <c r="FF18" s="214"/>
      <c r="FG18" s="217"/>
      <c r="FH18" s="231">
        <v>25</v>
      </c>
      <c r="FI18" s="214"/>
      <c r="FJ18" s="217"/>
      <c r="FK18" s="214">
        <v>6.5</v>
      </c>
      <c r="FL18" s="214"/>
      <c r="FM18" s="217"/>
      <c r="FN18" s="231">
        <v>15</v>
      </c>
      <c r="FO18" s="214"/>
      <c r="FP18" s="217"/>
      <c r="FQ18" s="231">
        <v>10</v>
      </c>
      <c r="FR18" s="214"/>
      <c r="FS18" s="217"/>
      <c r="FT18" s="226"/>
      <c r="FU18" s="214"/>
      <c r="FV18" s="217"/>
      <c r="FW18" s="214">
        <v>10</v>
      </c>
      <c r="FX18" s="227"/>
      <c r="FY18" s="205"/>
      <c r="FZ18" s="214">
        <v>10</v>
      </c>
      <c r="GA18" s="214"/>
      <c r="GB18" s="214"/>
      <c r="GC18" s="214">
        <v>10</v>
      </c>
      <c r="GD18" s="214"/>
      <c r="GE18" s="217"/>
      <c r="GF18" s="214">
        <v>6.5</v>
      </c>
      <c r="GG18" s="217"/>
      <c r="GH18" s="217"/>
      <c r="GI18" s="214">
        <v>10</v>
      </c>
      <c r="GJ18" s="214"/>
      <c r="GK18" s="214"/>
      <c r="GL18" s="214">
        <v>10</v>
      </c>
      <c r="GM18" s="214"/>
      <c r="GN18" s="214"/>
      <c r="GO18" s="214">
        <v>10</v>
      </c>
      <c r="GP18" s="214"/>
      <c r="GQ18" s="217"/>
      <c r="GR18" s="214">
        <v>30</v>
      </c>
      <c r="GS18" s="214"/>
      <c r="GT18" s="243"/>
    </row>
    <row r="19" spans="1:202" s="212" customFormat="1" ht="16.350000000000001" customHeight="1">
      <c r="A19" s="200" t="s">
        <v>345</v>
      </c>
      <c r="B19" s="214"/>
      <c r="C19" s="214"/>
      <c r="D19" s="217"/>
      <c r="E19" s="214"/>
      <c r="F19" s="214"/>
      <c r="G19" s="217"/>
      <c r="H19" s="214"/>
      <c r="I19" s="214"/>
      <c r="J19" s="217"/>
      <c r="K19" s="214"/>
      <c r="L19" s="214"/>
      <c r="M19" s="217"/>
      <c r="N19" s="214"/>
      <c r="O19" s="214"/>
      <c r="P19" s="217"/>
      <c r="Q19" s="214"/>
      <c r="R19" s="214"/>
      <c r="S19" s="218"/>
      <c r="T19" s="214"/>
      <c r="U19" s="214"/>
      <c r="V19" s="217"/>
      <c r="W19" s="214"/>
      <c r="X19" s="214"/>
      <c r="Y19" s="217"/>
      <c r="Z19" s="214"/>
      <c r="AA19" s="214"/>
      <c r="AB19" s="217"/>
      <c r="AC19" s="214"/>
      <c r="AD19" s="214"/>
      <c r="AE19" s="217"/>
      <c r="AF19" s="214"/>
      <c r="AG19" s="214"/>
      <c r="AH19" s="217"/>
      <c r="AI19" s="214"/>
      <c r="AJ19" s="214"/>
      <c r="AK19" s="217"/>
      <c r="AL19" s="214"/>
      <c r="AM19" s="214"/>
      <c r="AN19" s="217"/>
      <c r="AO19" s="214"/>
      <c r="AP19" s="214"/>
      <c r="AQ19" s="217"/>
      <c r="AR19" s="214"/>
      <c r="AS19" s="214"/>
      <c r="AT19" s="217"/>
      <c r="AU19" s="204"/>
      <c r="AV19" s="214"/>
      <c r="AW19" s="217"/>
      <c r="AX19" s="204"/>
      <c r="AY19" s="214"/>
      <c r="AZ19" s="205"/>
      <c r="BA19" s="214"/>
      <c r="BB19" s="214"/>
      <c r="BC19" s="217"/>
      <c r="BD19" s="214"/>
      <c r="BE19" s="214"/>
      <c r="BF19" s="217"/>
      <c r="BG19" s="214"/>
      <c r="BH19" s="214"/>
      <c r="BI19" s="217"/>
      <c r="BJ19" s="214"/>
      <c r="BK19" s="214"/>
      <c r="BL19" s="217"/>
      <c r="BM19" s="214"/>
      <c r="BN19" s="214"/>
      <c r="BO19" s="217"/>
      <c r="BP19" s="214"/>
      <c r="BQ19" s="214"/>
      <c r="BR19" s="217"/>
      <c r="BS19" s="214"/>
      <c r="BT19" s="214"/>
      <c r="BU19" s="218"/>
      <c r="BV19" s="214"/>
      <c r="BW19" s="214"/>
      <c r="BX19" s="217"/>
      <c r="BY19" s="214"/>
      <c r="BZ19" s="214"/>
      <c r="CA19" s="217"/>
      <c r="CB19" s="214"/>
      <c r="CC19" s="214"/>
      <c r="CD19" s="217"/>
      <c r="CE19" s="214"/>
      <c r="CF19" s="214"/>
      <c r="CG19" s="217"/>
      <c r="CH19" s="214"/>
      <c r="CI19" s="214"/>
      <c r="CJ19" s="217"/>
      <c r="CK19" s="214"/>
      <c r="CL19" s="214"/>
      <c r="CM19" s="217"/>
      <c r="CN19" s="214"/>
      <c r="CO19" s="214"/>
      <c r="CP19" s="217"/>
      <c r="CQ19" s="223"/>
      <c r="CR19" s="214"/>
      <c r="CS19" s="205"/>
      <c r="CT19" s="223"/>
      <c r="CU19" s="214"/>
      <c r="CV19" s="205"/>
      <c r="CW19" s="223"/>
      <c r="CX19" s="214"/>
      <c r="CY19" s="205"/>
      <c r="CZ19" s="223"/>
      <c r="DA19" s="214"/>
      <c r="DB19" s="205"/>
      <c r="DC19" s="223"/>
      <c r="DD19" s="214"/>
      <c r="DE19" s="205"/>
      <c r="DF19" s="214"/>
      <c r="DG19" s="214"/>
      <c r="DH19" s="217"/>
      <c r="DI19" s="214"/>
      <c r="DJ19" s="214"/>
      <c r="DK19" s="217"/>
      <c r="DL19" s="214"/>
      <c r="DM19" s="217"/>
      <c r="DN19" s="217"/>
      <c r="DO19" s="214"/>
      <c r="DP19" s="214"/>
      <c r="DQ19" s="217"/>
      <c r="DR19" s="214"/>
      <c r="DS19" s="214"/>
      <c r="DT19" s="217"/>
      <c r="DU19" s="214"/>
      <c r="DV19" s="214"/>
      <c r="DW19" s="217"/>
      <c r="DX19" s="201"/>
      <c r="DY19" s="214"/>
      <c r="DZ19" s="217"/>
      <c r="EA19" s="223"/>
      <c r="EB19" s="214"/>
      <c r="EC19" s="217"/>
      <c r="ED19" s="223"/>
      <c r="EE19" s="214"/>
      <c r="EF19" s="217"/>
      <c r="EG19" s="204"/>
      <c r="EH19" s="204"/>
      <c r="EI19" s="204"/>
      <c r="EJ19" s="204"/>
      <c r="EK19" s="204"/>
      <c r="EL19" s="204"/>
      <c r="EM19" s="214"/>
      <c r="EN19" s="214"/>
      <c r="EO19" s="214"/>
      <c r="EP19" s="214"/>
      <c r="EQ19" s="214"/>
      <c r="ER19" s="214"/>
      <c r="ES19" s="214"/>
      <c r="ET19" s="214"/>
      <c r="EU19" s="214"/>
      <c r="EV19" s="214"/>
      <c r="EW19" s="214"/>
      <c r="EX19" s="217"/>
      <c r="EY19" s="214"/>
      <c r="EZ19" s="214"/>
      <c r="FA19" s="217"/>
      <c r="FB19" s="231"/>
      <c r="FC19" s="214"/>
      <c r="FD19" s="217"/>
      <c r="FE19" s="231"/>
      <c r="FF19" s="214"/>
      <c r="FG19" s="217"/>
      <c r="FH19" s="231"/>
      <c r="FI19" s="214"/>
      <c r="FJ19" s="217"/>
      <c r="FK19" s="214"/>
      <c r="FL19" s="214"/>
      <c r="FM19" s="217"/>
      <c r="FN19" s="231"/>
      <c r="FO19" s="214"/>
      <c r="FP19" s="217"/>
      <c r="FQ19" s="231"/>
      <c r="FR19" s="214"/>
      <c r="FS19" s="217"/>
      <c r="FT19" s="226"/>
      <c r="FU19" s="214"/>
      <c r="FV19" s="217"/>
      <c r="FW19" s="214"/>
      <c r="FX19" s="227"/>
      <c r="FY19" s="205"/>
      <c r="FZ19" s="214"/>
      <c r="GA19" s="214"/>
      <c r="GB19" s="214"/>
      <c r="GC19" s="214"/>
      <c r="GD19" s="214"/>
      <c r="GE19" s="217"/>
      <c r="GF19" s="214"/>
      <c r="GG19" s="217"/>
      <c r="GH19" s="217"/>
      <c r="GI19" s="214"/>
      <c r="GJ19" s="214"/>
      <c r="GK19" s="214"/>
      <c r="GL19" s="214"/>
      <c r="GM19" s="214"/>
      <c r="GN19" s="214"/>
      <c r="GO19" s="214"/>
      <c r="GP19" s="214"/>
      <c r="GQ19" s="217"/>
      <c r="GR19" s="214"/>
      <c r="GS19" s="214"/>
      <c r="GT19" s="243"/>
    </row>
    <row r="20" spans="1:202" s="212" customFormat="1" ht="16.350000000000001" customHeight="1">
      <c r="A20" s="213" t="s">
        <v>346</v>
      </c>
      <c r="B20" s="214">
        <v>8.15</v>
      </c>
      <c r="C20" s="214"/>
      <c r="D20" s="217"/>
      <c r="E20" s="214">
        <v>8.15</v>
      </c>
      <c r="F20" s="214"/>
      <c r="G20" s="217"/>
      <c r="H20" s="214">
        <v>8.15</v>
      </c>
      <c r="I20" s="214"/>
      <c r="J20" s="217"/>
      <c r="K20" s="214">
        <v>8.15</v>
      </c>
      <c r="L20" s="214"/>
      <c r="M20" s="217"/>
      <c r="N20" s="214">
        <v>8.15</v>
      </c>
      <c r="O20" s="214"/>
      <c r="P20" s="217"/>
      <c r="Q20" s="214">
        <v>8.15</v>
      </c>
      <c r="R20" s="214"/>
      <c r="S20" s="218"/>
      <c r="T20" s="214">
        <v>8.15</v>
      </c>
      <c r="U20" s="214"/>
      <c r="V20" s="217"/>
      <c r="W20" s="214">
        <v>8.15</v>
      </c>
      <c r="X20" s="214"/>
      <c r="Y20" s="217"/>
      <c r="Z20" s="214">
        <v>8.15</v>
      </c>
      <c r="AA20" s="214"/>
      <c r="AB20" s="217"/>
      <c r="AC20" s="214">
        <v>8.15</v>
      </c>
      <c r="AD20" s="214"/>
      <c r="AE20" s="217"/>
      <c r="AF20" s="214">
        <v>8.15</v>
      </c>
      <c r="AG20" s="214"/>
      <c r="AH20" s="217"/>
      <c r="AI20" s="214">
        <v>8.15</v>
      </c>
      <c r="AJ20" s="214"/>
      <c r="AK20" s="217"/>
      <c r="AL20" s="214">
        <v>8.15</v>
      </c>
      <c r="AM20" s="214"/>
      <c r="AN20" s="217"/>
      <c r="AO20" s="214">
        <v>10</v>
      </c>
      <c r="AP20" s="214"/>
      <c r="AQ20" s="217"/>
      <c r="AR20" s="214">
        <v>8.15</v>
      </c>
      <c r="AS20" s="214"/>
      <c r="AT20" s="217"/>
      <c r="AU20" s="231">
        <v>15</v>
      </c>
      <c r="AV20" s="214"/>
      <c r="AW20" s="217"/>
      <c r="AX20" s="204" t="s">
        <v>331</v>
      </c>
      <c r="AY20" s="214"/>
      <c r="AZ20" s="205"/>
      <c r="BA20" s="214">
        <v>6</v>
      </c>
      <c r="BB20" s="214"/>
      <c r="BC20" s="217"/>
      <c r="BD20" s="214">
        <v>5</v>
      </c>
      <c r="BE20" s="214"/>
      <c r="BF20" s="217"/>
      <c r="BG20" s="214">
        <v>10</v>
      </c>
      <c r="BH20" s="214"/>
      <c r="BI20" s="217"/>
      <c r="BJ20" s="214">
        <v>6.48</v>
      </c>
      <c r="BK20" s="214"/>
      <c r="BL20" s="217"/>
      <c r="BM20" s="214">
        <v>10</v>
      </c>
      <c r="BN20" s="214"/>
      <c r="BO20" s="217"/>
      <c r="BP20" s="214">
        <v>10</v>
      </c>
      <c r="BQ20" s="214"/>
      <c r="BR20" s="217"/>
      <c r="BS20" s="214">
        <v>10</v>
      </c>
      <c r="BT20" s="214"/>
      <c r="BU20" s="218"/>
      <c r="BV20" s="214">
        <v>10</v>
      </c>
      <c r="BW20" s="214"/>
      <c r="BX20" s="217"/>
      <c r="BY20" s="214">
        <v>8.15</v>
      </c>
      <c r="BZ20" s="214"/>
      <c r="CA20" s="217"/>
      <c r="CB20" s="214">
        <v>10</v>
      </c>
      <c r="CC20" s="214"/>
      <c r="CD20" s="217"/>
      <c r="CE20" s="214">
        <v>10</v>
      </c>
      <c r="CF20" s="214"/>
      <c r="CG20" s="217"/>
      <c r="CH20" s="214">
        <v>10</v>
      </c>
      <c r="CI20" s="214"/>
      <c r="CJ20" s="217"/>
      <c r="CK20" s="214">
        <v>10</v>
      </c>
      <c r="CL20" s="214"/>
      <c r="CM20" s="217"/>
      <c r="CN20" s="214">
        <v>15</v>
      </c>
      <c r="CO20" s="214"/>
      <c r="CP20" s="217"/>
      <c r="CQ20" s="223">
        <v>7.3800738007380069</v>
      </c>
      <c r="CR20" s="214"/>
      <c r="CS20" s="205"/>
      <c r="CT20" s="223">
        <v>7.3800738007380069</v>
      </c>
      <c r="CU20" s="214"/>
      <c r="CV20" s="205"/>
      <c r="CW20" s="223">
        <v>7.3800738007380069</v>
      </c>
      <c r="CX20" s="214"/>
      <c r="CY20" s="205"/>
      <c r="CZ20" s="223">
        <v>7.3800738007380069</v>
      </c>
      <c r="DA20" s="214"/>
      <c r="DB20" s="205"/>
      <c r="DC20" s="223">
        <v>7.3800738007380069</v>
      </c>
      <c r="DD20" s="214"/>
      <c r="DE20" s="205"/>
      <c r="DF20" s="214">
        <v>16</v>
      </c>
      <c r="DG20" s="214"/>
      <c r="DH20" s="217"/>
      <c r="DI20" s="214">
        <v>17</v>
      </c>
      <c r="DJ20" s="214"/>
      <c r="DK20" s="217"/>
      <c r="DL20" s="214">
        <v>8.15</v>
      </c>
      <c r="DM20" s="217"/>
      <c r="DN20" s="217"/>
      <c r="DO20" s="214">
        <v>16</v>
      </c>
      <c r="DP20" s="214"/>
      <c r="DQ20" s="217"/>
      <c r="DR20" s="214">
        <v>26</v>
      </c>
      <c r="DS20" s="214"/>
      <c r="DT20" s="217"/>
      <c r="DU20" s="214">
        <v>15</v>
      </c>
      <c r="DV20" s="214"/>
      <c r="DW20" s="217"/>
      <c r="DX20" s="201">
        <v>10.9</v>
      </c>
      <c r="DY20" s="214"/>
      <c r="DZ20" s="217"/>
      <c r="EA20" s="206">
        <v>20</v>
      </c>
      <c r="EB20" s="214"/>
      <c r="EC20" s="217"/>
      <c r="ED20" s="206">
        <v>20</v>
      </c>
      <c r="EE20" s="214"/>
      <c r="EF20" s="217"/>
      <c r="EG20" s="206">
        <v>10</v>
      </c>
      <c r="EH20" s="206"/>
      <c r="EI20" s="206"/>
      <c r="EJ20" s="206">
        <v>10</v>
      </c>
      <c r="EK20" s="206"/>
      <c r="EL20" s="206"/>
      <c r="EM20" s="214">
        <v>11</v>
      </c>
      <c r="EN20" s="214"/>
      <c r="EO20" s="214"/>
      <c r="EP20" s="214">
        <v>11</v>
      </c>
      <c r="EQ20" s="214"/>
      <c r="ER20" s="214"/>
      <c r="ES20" s="214">
        <v>11</v>
      </c>
      <c r="ET20" s="214"/>
      <c r="EU20" s="214"/>
      <c r="EV20" s="214">
        <v>1.43</v>
      </c>
      <c r="EW20" s="214"/>
      <c r="EX20" s="217"/>
      <c r="EY20" s="214">
        <v>16.3</v>
      </c>
      <c r="EZ20" s="214"/>
      <c r="FA20" s="217"/>
      <c r="FB20" s="231">
        <v>10.53</v>
      </c>
      <c r="FC20" s="214"/>
      <c r="FD20" s="217"/>
      <c r="FE20" s="231">
        <v>0</v>
      </c>
      <c r="FF20" s="214"/>
      <c r="FG20" s="217"/>
      <c r="FH20" s="231">
        <v>0</v>
      </c>
      <c r="FI20" s="214"/>
      <c r="FJ20" s="217"/>
      <c r="FK20" s="214">
        <v>8.15</v>
      </c>
      <c r="FL20" s="214"/>
      <c r="FM20" s="217"/>
      <c r="FN20" s="231">
        <v>10</v>
      </c>
      <c r="FO20" s="214"/>
      <c r="FP20" s="217"/>
      <c r="FQ20" s="231">
        <v>10</v>
      </c>
      <c r="FR20" s="214"/>
      <c r="FS20" s="217"/>
      <c r="FT20" s="226"/>
      <c r="FU20" s="214"/>
      <c r="FV20" s="217"/>
      <c r="FW20" s="214">
        <v>10</v>
      </c>
      <c r="FX20" s="227"/>
      <c r="FY20" s="205"/>
      <c r="FZ20" s="214">
        <v>10</v>
      </c>
      <c r="GA20" s="214"/>
      <c r="GB20" s="214"/>
      <c r="GC20" s="214">
        <v>10</v>
      </c>
      <c r="GD20" s="214"/>
      <c r="GE20" s="217"/>
      <c r="GF20" s="214">
        <v>8.15</v>
      </c>
      <c r="GG20" s="217"/>
      <c r="GH20" s="217"/>
      <c r="GI20" s="214">
        <v>10</v>
      </c>
      <c r="GJ20" s="214"/>
      <c r="GK20" s="214"/>
      <c r="GL20" s="214">
        <v>10</v>
      </c>
      <c r="GM20" s="214"/>
      <c r="GN20" s="214"/>
      <c r="GO20" s="214">
        <v>10</v>
      </c>
      <c r="GP20" s="214"/>
      <c r="GQ20" s="217"/>
      <c r="GR20" s="214">
        <v>10</v>
      </c>
      <c r="GS20" s="214"/>
      <c r="GT20" s="243"/>
    </row>
    <row r="21" spans="1:202" s="212" customFormat="1" ht="16.350000000000001" customHeight="1">
      <c r="A21" s="213" t="s">
        <v>347</v>
      </c>
      <c r="B21" s="214">
        <v>8.15</v>
      </c>
      <c r="C21" s="228">
        <v>514</v>
      </c>
      <c r="D21" s="217">
        <v>267150</v>
      </c>
      <c r="E21" s="214">
        <v>8.15</v>
      </c>
      <c r="F21" s="214"/>
      <c r="G21" s="217"/>
      <c r="H21" s="214">
        <v>8.15</v>
      </c>
      <c r="I21" s="214"/>
      <c r="J21" s="217"/>
      <c r="K21" s="214">
        <v>8.15</v>
      </c>
      <c r="L21" s="214"/>
      <c r="M21" s="217"/>
      <c r="N21" s="214">
        <v>8.15</v>
      </c>
      <c r="O21" s="214"/>
      <c r="P21" s="217"/>
      <c r="Q21" s="214">
        <v>8.15</v>
      </c>
      <c r="R21" s="214"/>
      <c r="S21" s="218"/>
      <c r="T21" s="214">
        <v>8.15</v>
      </c>
      <c r="U21" s="214"/>
      <c r="V21" s="217"/>
      <c r="W21" s="214">
        <v>8.15</v>
      </c>
      <c r="X21" s="214"/>
      <c r="Y21" s="217"/>
      <c r="Z21" s="214">
        <v>8.15</v>
      </c>
      <c r="AA21" s="214"/>
      <c r="AB21" s="217"/>
      <c r="AC21" s="214">
        <v>8.15</v>
      </c>
      <c r="AD21" s="214"/>
      <c r="AE21" s="217"/>
      <c r="AF21" s="214">
        <v>8.15</v>
      </c>
      <c r="AG21" s="214"/>
      <c r="AH21" s="217"/>
      <c r="AI21" s="214">
        <v>8.15</v>
      </c>
      <c r="AJ21" s="214"/>
      <c r="AK21" s="217"/>
      <c r="AL21" s="214">
        <v>8.15</v>
      </c>
      <c r="AM21" s="214"/>
      <c r="AN21" s="217"/>
      <c r="AO21" s="214">
        <v>10</v>
      </c>
      <c r="AP21" s="214"/>
      <c r="AQ21" s="217"/>
      <c r="AR21" s="214">
        <v>8.15</v>
      </c>
      <c r="AS21" s="214"/>
      <c r="AT21" s="217"/>
      <c r="AU21" s="231">
        <v>15</v>
      </c>
      <c r="AV21" s="214"/>
      <c r="AW21" s="217"/>
      <c r="AX21" s="204" t="s">
        <v>331</v>
      </c>
      <c r="AY21" s="214"/>
      <c r="AZ21" s="205"/>
      <c r="BA21" s="214">
        <v>15</v>
      </c>
      <c r="BB21" s="214"/>
      <c r="BC21" s="217"/>
      <c r="BD21" s="214" t="s">
        <v>331</v>
      </c>
      <c r="BE21" s="214"/>
      <c r="BF21" s="217"/>
      <c r="BG21" s="204" t="s">
        <v>331</v>
      </c>
      <c r="BH21" s="214"/>
      <c r="BI21" s="217"/>
      <c r="BJ21" s="214">
        <v>6.48</v>
      </c>
      <c r="BK21" s="214"/>
      <c r="BL21" s="217"/>
      <c r="BM21" s="214">
        <v>10</v>
      </c>
      <c r="BN21" s="214"/>
      <c r="BO21" s="217"/>
      <c r="BP21" s="214">
        <v>10</v>
      </c>
      <c r="BQ21" s="214"/>
      <c r="BR21" s="217"/>
      <c r="BS21" s="214">
        <v>10</v>
      </c>
      <c r="BT21" s="214"/>
      <c r="BU21" s="218"/>
      <c r="BV21" s="214">
        <v>10</v>
      </c>
      <c r="BW21" s="214"/>
      <c r="BX21" s="217"/>
      <c r="BY21" s="214">
        <v>8.15</v>
      </c>
      <c r="BZ21" s="214"/>
      <c r="CA21" s="217"/>
      <c r="CB21" s="214">
        <v>10</v>
      </c>
      <c r="CC21" s="214"/>
      <c r="CD21" s="217"/>
      <c r="CE21" s="214">
        <v>10</v>
      </c>
      <c r="CF21" s="214"/>
      <c r="CG21" s="217"/>
      <c r="CH21" s="214">
        <v>10</v>
      </c>
      <c r="CI21" s="214"/>
      <c r="CJ21" s="217"/>
      <c r="CK21" s="214">
        <v>10</v>
      </c>
      <c r="CL21" s="214"/>
      <c r="CM21" s="217"/>
      <c r="CN21" s="214">
        <v>15</v>
      </c>
      <c r="CO21" s="214"/>
      <c r="CP21" s="217"/>
      <c r="CQ21" s="223">
        <v>9.2250922509225095</v>
      </c>
      <c r="CR21" s="214"/>
      <c r="CS21" s="205"/>
      <c r="CT21" s="223">
        <v>9.2250922509225095</v>
      </c>
      <c r="CU21" s="214"/>
      <c r="CV21" s="205"/>
      <c r="CW21" s="223">
        <v>9.2250922509225095</v>
      </c>
      <c r="CX21" s="214"/>
      <c r="CY21" s="205"/>
      <c r="CZ21" s="223">
        <v>9.2250922509225095</v>
      </c>
      <c r="DA21" s="214"/>
      <c r="DB21" s="205"/>
      <c r="DC21" s="223">
        <v>9.2250922509225095</v>
      </c>
      <c r="DD21" s="214"/>
      <c r="DE21" s="205"/>
      <c r="DF21" s="214">
        <v>16</v>
      </c>
      <c r="DG21" s="214"/>
      <c r="DH21" s="217"/>
      <c r="DI21" s="214">
        <v>17</v>
      </c>
      <c r="DJ21" s="214"/>
      <c r="DK21" s="217"/>
      <c r="DL21" s="214">
        <v>8.15</v>
      </c>
      <c r="DM21" s="217"/>
      <c r="DN21" s="217"/>
      <c r="DO21" s="214">
        <v>16</v>
      </c>
      <c r="DP21" s="214"/>
      <c r="DQ21" s="217"/>
      <c r="DR21" s="214">
        <v>34</v>
      </c>
      <c r="DS21" s="214"/>
      <c r="DT21" s="217"/>
      <c r="DU21" s="214">
        <v>15</v>
      </c>
      <c r="DV21" s="214"/>
      <c r="DW21" s="217"/>
      <c r="DX21" s="201">
        <v>10.9</v>
      </c>
      <c r="DY21" s="214"/>
      <c r="DZ21" s="217"/>
      <c r="EA21" s="206">
        <v>20</v>
      </c>
      <c r="EB21" s="214"/>
      <c r="EC21" s="217"/>
      <c r="ED21" s="206">
        <v>20</v>
      </c>
      <c r="EE21" s="214"/>
      <c r="EF21" s="217"/>
      <c r="EG21" s="206">
        <v>10</v>
      </c>
      <c r="EH21" s="206"/>
      <c r="EI21" s="206"/>
      <c r="EJ21" s="206">
        <v>10</v>
      </c>
      <c r="EK21" s="206"/>
      <c r="EL21" s="206"/>
      <c r="EM21" s="214">
        <v>11</v>
      </c>
      <c r="EN21" s="214"/>
      <c r="EO21" s="214"/>
      <c r="EP21" s="214">
        <v>11</v>
      </c>
      <c r="EQ21" s="214"/>
      <c r="ER21" s="214"/>
      <c r="ES21" s="214">
        <v>11</v>
      </c>
      <c r="ET21" s="214"/>
      <c r="EU21" s="214"/>
      <c r="EV21" s="214">
        <v>1.43</v>
      </c>
      <c r="EW21" s="214"/>
      <c r="EX21" s="217"/>
      <c r="EY21" s="214">
        <v>32.6</v>
      </c>
      <c r="EZ21" s="214"/>
      <c r="FA21" s="217"/>
      <c r="FB21" s="231">
        <v>21.05</v>
      </c>
      <c r="FC21" s="214"/>
      <c r="FD21" s="217"/>
      <c r="FE21" s="231" t="s">
        <v>348</v>
      </c>
      <c r="FF21" s="214"/>
      <c r="FG21" s="217"/>
      <c r="FH21" s="231" t="s">
        <v>348</v>
      </c>
      <c r="FI21" s="214"/>
      <c r="FJ21" s="217"/>
      <c r="FK21" s="214">
        <v>8.15</v>
      </c>
      <c r="FL21" s="214"/>
      <c r="FM21" s="217"/>
      <c r="FN21" s="231">
        <v>15</v>
      </c>
      <c r="FO21" s="214"/>
      <c r="FP21" s="217"/>
      <c r="FQ21" s="231">
        <v>10</v>
      </c>
      <c r="FR21" s="214"/>
      <c r="FS21" s="217"/>
      <c r="FT21" s="226"/>
      <c r="FU21" s="214"/>
      <c r="FV21" s="217"/>
      <c r="FW21" s="214">
        <v>10</v>
      </c>
      <c r="FX21" s="227"/>
      <c r="FY21" s="205"/>
      <c r="FZ21" s="214">
        <v>10</v>
      </c>
      <c r="GA21" s="214"/>
      <c r="GB21" s="214"/>
      <c r="GC21" s="214">
        <v>10</v>
      </c>
      <c r="GD21" s="214"/>
      <c r="GE21" s="217"/>
      <c r="GF21" s="214">
        <v>8.15</v>
      </c>
      <c r="GG21" s="217"/>
      <c r="GH21" s="217"/>
      <c r="GI21" s="214">
        <v>10</v>
      </c>
      <c r="GJ21" s="214"/>
      <c r="GK21" s="214"/>
      <c r="GL21" s="214">
        <v>10</v>
      </c>
      <c r="GM21" s="214"/>
      <c r="GN21" s="214"/>
      <c r="GO21" s="214">
        <v>10</v>
      </c>
      <c r="GP21" s="214"/>
      <c r="GQ21" s="217"/>
      <c r="GR21" s="214">
        <v>10</v>
      </c>
      <c r="GS21" s="214"/>
      <c r="GT21" s="243"/>
    </row>
    <row r="22" spans="1:202" s="212" customFormat="1" ht="16.350000000000001" customHeight="1">
      <c r="A22" s="213" t="s">
        <v>349</v>
      </c>
      <c r="B22" s="214">
        <v>8.15</v>
      </c>
      <c r="C22" s="214"/>
      <c r="D22" s="217"/>
      <c r="E22" s="214">
        <v>8.15</v>
      </c>
      <c r="F22" s="214"/>
      <c r="G22" s="217"/>
      <c r="H22" s="214">
        <v>8.15</v>
      </c>
      <c r="I22" s="214"/>
      <c r="J22" s="217"/>
      <c r="K22" s="214">
        <v>8.15</v>
      </c>
      <c r="L22" s="214"/>
      <c r="M22" s="217"/>
      <c r="N22" s="214">
        <v>8.15</v>
      </c>
      <c r="O22" s="214"/>
      <c r="P22" s="217"/>
      <c r="Q22" s="214">
        <v>8.15</v>
      </c>
      <c r="R22" s="214"/>
      <c r="S22" s="218"/>
      <c r="T22" s="214">
        <v>8.15</v>
      </c>
      <c r="U22" s="214"/>
      <c r="V22" s="217"/>
      <c r="W22" s="214">
        <v>8.15</v>
      </c>
      <c r="X22" s="214"/>
      <c r="Y22" s="217"/>
      <c r="Z22" s="214">
        <v>8.15</v>
      </c>
      <c r="AA22" s="214"/>
      <c r="AB22" s="217"/>
      <c r="AC22" s="214">
        <v>8.15</v>
      </c>
      <c r="AD22" s="214"/>
      <c r="AE22" s="217"/>
      <c r="AF22" s="214">
        <v>8.15</v>
      </c>
      <c r="AG22" s="214"/>
      <c r="AH22" s="217"/>
      <c r="AI22" s="214">
        <v>8.15</v>
      </c>
      <c r="AJ22" s="214"/>
      <c r="AK22" s="217"/>
      <c r="AL22" s="214">
        <v>8.15</v>
      </c>
      <c r="AM22" s="214"/>
      <c r="AN22" s="217"/>
      <c r="AO22" s="214">
        <v>10</v>
      </c>
      <c r="AP22" s="214"/>
      <c r="AQ22" s="217"/>
      <c r="AR22" s="214">
        <v>8.15</v>
      </c>
      <c r="AS22" s="214"/>
      <c r="AT22" s="217"/>
      <c r="AU22" s="204" t="s">
        <v>331</v>
      </c>
      <c r="AV22" s="214"/>
      <c r="AW22" s="217"/>
      <c r="AX22" s="204" t="s">
        <v>331</v>
      </c>
      <c r="AY22" s="214"/>
      <c r="AZ22" s="205"/>
      <c r="BA22" s="204" t="s">
        <v>331</v>
      </c>
      <c r="BB22" s="214"/>
      <c r="BC22" s="217"/>
      <c r="BD22" s="204" t="s">
        <v>331</v>
      </c>
      <c r="BE22" s="214"/>
      <c r="BF22" s="217"/>
      <c r="BG22" s="204" t="s">
        <v>331</v>
      </c>
      <c r="BH22" s="214"/>
      <c r="BI22" s="217"/>
      <c r="BJ22" s="204" t="s">
        <v>331</v>
      </c>
      <c r="BK22" s="214"/>
      <c r="BL22" s="217"/>
      <c r="BM22" s="204" t="s">
        <v>331</v>
      </c>
      <c r="BN22" s="214"/>
      <c r="BO22" s="217"/>
      <c r="BP22" s="204" t="s">
        <v>331</v>
      </c>
      <c r="BQ22" s="214"/>
      <c r="BR22" s="217"/>
      <c r="BS22" s="204" t="s">
        <v>331</v>
      </c>
      <c r="BT22" s="214"/>
      <c r="BU22" s="218"/>
      <c r="BV22" s="204" t="s">
        <v>331</v>
      </c>
      <c r="BW22" s="214"/>
      <c r="BX22" s="217"/>
      <c r="BY22" s="214">
        <v>8.15</v>
      </c>
      <c r="BZ22" s="214"/>
      <c r="CA22" s="217"/>
      <c r="CB22" s="204" t="s">
        <v>331</v>
      </c>
      <c r="CC22" s="214"/>
      <c r="CD22" s="217"/>
      <c r="CE22" s="204" t="s">
        <v>331</v>
      </c>
      <c r="CF22" s="214"/>
      <c r="CG22" s="217"/>
      <c r="CH22" s="204" t="s">
        <v>331</v>
      </c>
      <c r="CI22" s="214"/>
      <c r="CJ22" s="217"/>
      <c r="CK22" s="204" t="s">
        <v>331</v>
      </c>
      <c r="CL22" s="214"/>
      <c r="CM22" s="217"/>
      <c r="CN22" s="204" t="s">
        <v>331</v>
      </c>
      <c r="CO22" s="214"/>
      <c r="CP22" s="217"/>
      <c r="CQ22" s="204" t="s">
        <v>331</v>
      </c>
      <c r="CR22" s="214"/>
      <c r="CS22" s="205"/>
      <c r="CT22" s="204" t="s">
        <v>331</v>
      </c>
      <c r="CU22" s="214"/>
      <c r="CV22" s="205"/>
      <c r="CW22" s="204" t="s">
        <v>331</v>
      </c>
      <c r="CX22" s="214"/>
      <c r="CY22" s="205"/>
      <c r="CZ22" s="204" t="s">
        <v>331</v>
      </c>
      <c r="DA22" s="214"/>
      <c r="DB22" s="205"/>
      <c r="DC22" s="204" t="s">
        <v>331</v>
      </c>
      <c r="DD22" s="214"/>
      <c r="DE22" s="205"/>
      <c r="DF22" s="214">
        <v>33</v>
      </c>
      <c r="DG22" s="214"/>
      <c r="DH22" s="217"/>
      <c r="DI22" s="214">
        <v>34</v>
      </c>
      <c r="DJ22" s="214"/>
      <c r="DK22" s="217"/>
      <c r="DL22" s="214">
        <v>8.15</v>
      </c>
      <c r="DM22" s="217"/>
      <c r="DN22" s="217"/>
      <c r="DO22" s="214">
        <v>33</v>
      </c>
      <c r="DP22" s="214"/>
      <c r="DQ22" s="217"/>
      <c r="DR22" s="204" t="s">
        <v>331</v>
      </c>
      <c r="DS22" s="214"/>
      <c r="DT22" s="217"/>
      <c r="DU22" s="214">
        <v>15</v>
      </c>
      <c r="DV22" s="214"/>
      <c r="DW22" s="217"/>
      <c r="DX22" s="201" t="s">
        <v>350</v>
      </c>
      <c r="DY22" s="214"/>
      <c r="DZ22" s="217"/>
      <c r="EA22" s="206">
        <v>35</v>
      </c>
      <c r="EB22" s="214"/>
      <c r="EC22" s="217"/>
      <c r="ED22" s="206">
        <v>35</v>
      </c>
      <c r="EE22" s="214"/>
      <c r="EF22" s="217"/>
      <c r="EG22" s="204" t="s">
        <v>331</v>
      </c>
      <c r="EH22" s="204"/>
      <c r="EI22" s="204"/>
      <c r="EJ22" s="204" t="s">
        <v>331</v>
      </c>
      <c r="EK22" s="204"/>
      <c r="EL22" s="204"/>
      <c r="EM22" s="214" t="s">
        <v>351</v>
      </c>
      <c r="EN22" s="214"/>
      <c r="EO22" s="214"/>
      <c r="EP22" s="214" t="s">
        <v>351</v>
      </c>
      <c r="EQ22" s="214"/>
      <c r="ER22" s="214"/>
      <c r="ES22" s="214" t="s">
        <v>351</v>
      </c>
      <c r="ET22" s="214"/>
      <c r="EU22" s="214"/>
      <c r="EV22" s="214" t="s">
        <v>331</v>
      </c>
      <c r="EW22" s="214"/>
      <c r="EX22" s="217"/>
      <c r="EY22" s="204" t="s">
        <v>331</v>
      </c>
      <c r="EZ22" s="214"/>
      <c r="FA22" s="217"/>
      <c r="FB22" s="231">
        <v>21.05</v>
      </c>
      <c r="FC22" s="214"/>
      <c r="FD22" s="217"/>
      <c r="FE22" s="231" t="s">
        <v>331</v>
      </c>
      <c r="FF22" s="214"/>
      <c r="FG22" s="217"/>
      <c r="FH22" s="231" t="s">
        <v>331</v>
      </c>
      <c r="FI22" s="214"/>
      <c r="FJ22" s="217"/>
      <c r="FK22" s="214">
        <v>8.15</v>
      </c>
      <c r="FL22" s="214"/>
      <c r="FM22" s="217"/>
      <c r="FN22" s="204" t="s">
        <v>331</v>
      </c>
      <c r="FO22" s="214"/>
      <c r="FP22" s="217"/>
      <c r="FQ22" s="204" t="s">
        <v>331</v>
      </c>
      <c r="FR22" s="214"/>
      <c r="FS22" s="217"/>
      <c r="FT22" s="254" t="s">
        <v>331</v>
      </c>
      <c r="FU22" s="214"/>
      <c r="FV22" s="217"/>
      <c r="FW22" s="204" t="s">
        <v>331</v>
      </c>
      <c r="FX22" s="255"/>
      <c r="FY22" s="246"/>
      <c r="FZ22" s="204" t="s">
        <v>331</v>
      </c>
      <c r="GA22" s="204"/>
      <c r="GB22" s="204"/>
      <c r="GC22" s="204" t="s">
        <v>331</v>
      </c>
      <c r="GD22" s="204"/>
      <c r="GE22" s="244"/>
      <c r="GF22" s="214">
        <v>8.15</v>
      </c>
      <c r="GG22" s="244"/>
      <c r="GH22" s="244"/>
      <c r="GI22" s="204" t="s">
        <v>331</v>
      </c>
      <c r="GJ22" s="204"/>
      <c r="GK22" s="204"/>
      <c r="GL22" s="204" t="s">
        <v>331</v>
      </c>
      <c r="GM22" s="204"/>
      <c r="GN22" s="204"/>
      <c r="GO22" s="204" t="s">
        <v>331</v>
      </c>
      <c r="GP22" s="204"/>
      <c r="GQ22" s="244"/>
      <c r="GR22" s="204" t="s">
        <v>331</v>
      </c>
      <c r="GS22" s="204"/>
      <c r="GT22" s="256"/>
    </row>
    <row r="23" spans="1:202" s="212" customFormat="1" ht="16.350000000000001" customHeight="1">
      <c r="A23" s="200" t="s">
        <v>352</v>
      </c>
      <c r="B23" s="214"/>
      <c r="C23" s="214"/>
      <c r="D23" s="217"/>
      <c r="E23" s="214"/>
      <c r="F23" s="214"/>
      <c r="G23" s="217"/>
      <c r="H23" s="214"/>
      <c r="I23" s="214"/>
      <c r="J23" s="217"/>
      <c r="K23" s="214"/>
      <c r="L23" s="214"/>
      <c r="M23" s="217"/>
      <c r="N23" s="214"/>
      <c r="O23" s="214"/>
      <c r="P23" s="217"/>
      <c r="Q23" s="214"/>
      <c r="R23" s="214"/>
      <c r="S23" s="218"/>
      <c r="T23" s="214"/>
      <c r="U23" s="214"/>
      <c r="V23" s="217"/>
      <c r="W23" s="214"/>
      <c r="X23" s="214"/>
      <c r="Y23" s="217"/>
      <c r="Z23" s="214"/>
      <c r="AA23" s="214"/>
      <c r="AB23" s="217"/>
      <c r="AC23" s="214"/>
      <c r="AD23" s="214"/>
      <c r="AE23" s="217"/>
      <c r="AF23" s="214"/>
      <c r="AG23" s="214"/>
      <c r="AH23" s="217"/>
      <c r="AI23" s="214"/>
      <c r="AJ23" s="214"/>
      <c r="AK23" s="217"/>
      <c r="AL23" s="214"/>
      <c r="AM23" s="214"/>
      <c r="AN23" s="217"/>
      <c r="AO23" s="214"/>
      <c r="AP23" s="214"/>
      <c r="AQ23" s="217"/>
      <c r="AR23" s="214"/>
      <c r="AS23" s="214"/>
      <c r="AT23" s="217"/>
      <c r="AU23" s="204"/>
      <c r="AV23" s="214"/>
      <c r="AW23" s="217"/>
      <c r="AX23" s="214"/>
      <c r="AY23" s="214"/>
      <c r="AZ23" s="205"/>
      <c r="BA23" s="214"/>
      <c r="BB23" s="214"/>
      <c r="BC23" s="217"/>
      <c r="BD23" s="214"/>
      <c r="BE23" s="214"/>
      <c r="BF23" s="217"/>
      <c r="BG23" s="214"/>
      <c r="BH23" s="214"/>
      <c r="BI23" s="217"/>
      <c r="BJ23" s="214"/>
      <c r="BK23" s="214"/>
      <c r="BL23" s="217"/>
      <c r="BM23" s="204"/>
      <c r="BN23" s="214"/>
      <c r="BO23" s="217"/>
      <c r="BP23" s="204"/>
      <c r="BQ23" s="214"/>
      <c r="BR23" s="217"/>
      <c r="BS23" s="204"/>
      <c r="BT23" s="214"/>
      <c r="BU23" s="218"/>
      <c r="BV23" s="204"/>
      <c r="BW23" s="214"/>
      <c r="BX23" s="217"/>
      <c r="BY23" s="214"/>
      <c r="BZ23" s="214"/>
      <c r="CA23" s="217"/>
      <c r="CB23" s="204"/>
      <c r="CC23" s="214"/>
      <c r="CD23" s="217"/>
      <c r="CE23" s="204"/>
      <c r="CF23" s="214"/>
      <c r="CG23" s="217"/>
      <c r="CH23" s="204"/>
      <c r="CI23" s="214"/>
      <c r="CJ23" s="217"/>
      <c r="CK23" s="204"/>
      <c r="CL23" s="214"/>
      <c r="CM23" s="217"/>
      <c r="CN23" s="204"/>
      <c r="CO23" s="214"/>
      <c r="CP23" s="217"/>
      <c r="CQ23" s="204"/>
      <c r="CR23" s="214"/>
      <c r="CS23" s="205"/>
      <c r="CT23" s="204"/>
      <c r="CU23" s="214"/>
      <c r="CV23" s="205"/>
      <c r="CW23" s="204"/>
      <c r="CX23" s="214"/>
      <c r="CY23" s="205"/>
      <c r="CZ23" s="204"/>
      <c r="DA23" s="214"/>
      <c r="DB23" s="205"/>
      <c r="DC23" s="204"/>
      <c r="DD23" s="214"/>
      <c r="DE23" s="205"/>
      <c r="DF23" s="214"/>
      <c r="DG23" s="214"/>
      <c r="DH23" s="217"/>
      <c r="DI23" s="214"/>
      <c r="DJ23" s="214"/>
      <c r="DK23" s="217"/>
      <c r="DL23" s="214"/>
      <c r="DM23" s="217"/>
      <c r="DN23" s="217"/>
      <c r="DO23" s="214"/>
      <c r="DP23" s="214"/>
      <c r="DQ23" s="217"/>
      <c r="DR23" s="214"/>
      <c r="DS23" s="214"/>
      <c r="DT23" s="217"/>
      <c r="DU23" s="214"/>
      <c r="DV23" s="214"/>
      <c r="DW23" s="217"/>
      <c r="DX23" s="201"/>
      <c r="DY23" s="214"/>
      <c r="DZ23" s="217"/>
      <c r="EA23" s="206"/>
      <c r="EB23" s="214"/>
      <c r="EC23" s="217"/>
      <c r="ED23" s="206"/>
      <c r="EE23" s="214"/>
      <c r="EF23" s="217"/>
      <c r="EG23" s="204"/>
      <c r="EH23" s="204"/>
      <c r="EI23" s="204"/>
      <c r="EJ23" s="204"/>
      <c r="EK23" s="204"/>
      <c r="EL23" s="204"/>
      <c r="EM23" s="214"/>
      <c r="EN23" s="214"/>
      <c r="EO23" s="214"/>
      <c r="EP23" s="214"/>
      <c r="EQ23" s="214"/>
      <c r="ER23" s="214"/>
      <c r="ES23" s="214"/>
      <c r="ET23" s="214"/>
      <c r="EU23" s="214"/>
      <c r="EV23" s="214"/>
      <c r="EW23" s="214"/>
      <c r="EX23" s="217"/>
      <c r="EY23" s="204"/>
      <c r="EZ23" s="214"/>
      <c r="FA23" s="217"/>
      <c r="FB23" s="231"/>
      <c r="FC23" s="214"/>
      <c r="FD23" s="217"/>
      <c r="FE23" s="231"/>
      <c r="FF23" s="214"/>
      <c r="FG23" s="217"/>
      <c r="FH23" s="231"/>
      <c r="FI23" s="214"/>
      <c r="FJ23" s="217"/>
      <c r="FK23" s="214"/>
      <c r="FL23" s="214"/>
      <c r="FM23" s="217"/>
      <c r="FN23" s="204"/>
      <c r="FO23" s="214"/>
      <c r="FP23" s="217"/>
      <c r="FQ23" s="204"/>
      <c r="FR23" s="214"/>
      <c r="FS23" s="217"/>
      <c r="FT23" s="226"/>
      <c r="FU23" s="214"/>
      <c r="FV23" s="217"/>
      <c r="FW23" s="214"/>
      <c r="FX23" s="227"/>
      <c r="FY23" s="205"/>
      <c r="FZ23" s="214"/>
      <c r="GA23" s="214"/>
      <c r="GB23" s="214"/>
      <c r="GC23" s="214"/>
      <c r="GD23" s="214"/>
      <c r="GE23" s="217"/>
      <c r="GF23" s="214"/>
      <c r="GG23" s="217"/>
      <c r="GH23" s="217"/>
      <c r="GI23" s="214"/>
      <c r="GJ23" s="214"/>
      <c r="GK23" s="214"/>
      <c r="GL23" s="214"/>
      <c r="GM23" s="214"/>
      <c r="GN23" s="214"/>
      <c r="GO23" s="214"/>
      <c r="GP23" s="214"/>
      <c r="GQ23" s="217"/>
      <c r="GR23" s="214"/>
      <c r="GS23" s="214"/>
      <c r="GT23" s="243"/>
    </row>
    <row r="24" spans="1:202" s="212" customFormat="1" ht="16.350000000000001" customHeight="1">
      <c r="A24" s="213" t="s">
        <v>353</v>
      </c>
      <c r="B24" s="214">
        <v>8.15</v>
      </c>
      <c r="C24" s="214"/>
      <c r="D24" s="217"/>
      <c r="E24" s="214">
        <v>8.15</v>
      </c>
      <c r="F24" s="214"/>
      <c r="G24" s="217"/>
      <c r="H24" s="214">
        <v>8.15</v>
      </c>
      <c r="I24" s="214"/>
      <c r="J24" s="217"/>
      <c r="K24" s="214">
        <v>8.15</v>
      </c>
      <c r="L24" s="214"/>
      <c r="M24" s="217"/>
      <c r="N24" s="214">
        <v>8.15</v>
      </c>
      <c r="O24" s="214"/>
      <c r="P24" s="217"/>
      <c r="Q24" s="214">
        <v>8.15</v>
      </c>
      <c r="R24" s="214"/>
      <c r="S24" s="218"/>
      <c r="T24" s="214">
        <v>8.15</v>
      </c>
      <c r="U24" s="214"/>
      <c r="V24" s="217"/>
      <c r="W24" s="214">
        <v>8.15</v>
      </c>
      <c r="X24" s="214"/>
      <c r="Y24" s="217"/>
      <c r="Z24" s="214">
        <v>8.15</v>
      </c>
      <c r="AA24" s="214"/>
      <c r="AB24" s="217"/>
      <c r="AC24" s="214">
        <v>8.15</v>
      </c>
      <c r="AD24" s="214"/>
      <c r="AE24" s="217"/>
      <c r="AF24" s="214">
        <v>8.15</v>
      </c>
      <c r="AG24" s="214"/>
      <c r="AH24" s="217"/>
      <c r="AI24" s="214">
        <v>8.15</v>
      </c>
      <c r="AJ24" s="214"/>
      <c r="AK24" s="217"/>
      <c r="AL24" s="214">
        <v>8.15</v>
      </c>
      <c r="AM24" s="214"/>
      <c r="AN24" s="217"/>
      <c r="AO24" s="214"/>
      <c r="AP24" s="214"/>
      <c r="AQ24" s="217"/>
      <c r="AR24" s="214">
        <v>8.15</v>
      </c>
      <c r="AS24" s="214"/>
      <c r="AT24" s="217"/>
      <c r="AU24" s="231">
        <v>15</v>
      </c>
      <c r="AV24" s="214"/>
      <c r="AW24" s="217"/>
      <c r="AX24" s="204" t="s">
        <v>331</v>
      </c>
      <c r="AY24" s="214"/>
      <c r="AZ24" s="205"/>
      <c r="BA24" s="204" t="s">
        <v>331</v>
      </c>
      <c r="BB24" s="214"/>
      <c r="BC24" s="217"/>
      <c r="BD24" s="204">
        <v>5</v>
      </c>
      <c r="BE24" s="214"/>
      <c r="BF24" s="217"/>
      <c r="BG24" s="204">
        <v>10</v>
      </c>
      <c r="BH24" s="214"/>
      <c r="BI24" s="217"/>
      <c r="BJ24" s="204" t="s">
        <v>331</v>
      </c>
      <c r="BK24" s="214"/>
      <c r="BL24" s="217"/>
      <c r="BM24" s="214">
        <v>10</v>
      </c>
      <c r="BN24" s="214"/>
      <c r="BO24" s="217"/>
      <c r="BP24" s="214">
        <v>10</v>
      </c>
      <c r="BQ24" s="214"/>
      <c r="BR24" s="217"/>
      <c r="BS24" s="214">
        <v>10</v>
      </c>
      <c r="BT24" s="214"/>
      <c r="BU24" s="218"/>
      <c r="BV24" s="214">
        <v>10</v>
      </c>
      <c r="BW24" s="214"/>
      <c r="BX24" s="217"/>
      <c r="BY24" s="214">
        <v>8.15</v>
      </c>
      <c r="BZ24" s="214"/>
      <c r="CA24" s="217"/>
      <c r="CB24" s="214">
        <v>10</v>
      </c>
      <c r="CC24" s="214"/>
      <c r="CD24" s="217"/>
      <c r="CE24" s="204" t="s">
        <v>331</v>
      </c>
      <c r="CF24" s="214"/>
      <c r="CG24" s="217"/>
      <c r="CH24" s="214">
        <v>10</v>
      </c>
      <c r="CI24" s="214"/>
      <c r="CJ24" s="217"/>
      <c r="CK24" s="214">
        <v>10</v>
      </c>
      <c r="CL24" s="214"/>
      <c r="CM24" s="217"/>
      <c r="CN24" s="214">
        <v>15</v>
      </c>
      <c r="CO24" s="214"/>
      <c r="CP24" s="217"/>
      <c r="CQ24" s="223">
        <v>7.3800738007380069</v>
      </c>
      <c r="CR24" s="214"/>
      <c r="CS24" s="205"/>
      <c r="CT24" s="223">
        <v>7.3800738007380069</v>
      </c>
      <c r="CU24" s="214"/>
      <c r="CV24" s="205"/>
      <c r="CW24" s="223">
        <v>7.3800738007380069</v>
      </c>
      <c r="CX24" s="214"/>
      <c r="CY24" s="205"/>
      <c r="CZ24" s="223">
        <v>7.3800738007380069</v>
      </c>
      <c r="DA24" s="214"/>
      <c r="DB24" s="205"/>
      <c r="DC24" s="223">
        <v>7.3800738007380069</v>
      </c>
      <c r="DD24" s="214"/>
      <c r="DE24" s="205"/>
      <c r="DF24" s="214">
        <v>16</v>
      </c>
      <c r="DG24" s="214"/>
      <c r="DH24" s="217"/>
      <c r="DI24" s="214">
        <v>25.5</v>
      </c>
      <c r="DJ24" s="214"/>
      <c r="DK24" s="217"/>
      <c r="DL24" s="214">
        <v>8.15</v>
      </c>
      <c r="DM24" s="217"/>
      <c r="DN24" s="217"/>
      <c r="DO24" s="214">
        <v>16</v>
      </c>
      <c r="DP24" s="214"/>
      <c r="DQ24" s="217"/>
      <c r="DR24" s="214">
        <v>26</v>
      </c>
      <c r="DS24" s="214"/>
      <c r="DT24" s="217"/>
      <c r="DU24" s="214">
        <v>15</v>
      </c>
      <c r="DV24" s="214"/>
      <c r="DW24" s="217"/>
      <c r="DX24" s="201">
        <v>10.9</v>
      </c>
      <c r="DY24" s="214"/>
      <c r="DZ24" s="217"/>
      <c r="EA24" s="236">
        <v>20</v>
      </c>
      <c r="EB24" s="214"/>
      <c r="EC24" s="217"/>
      <c r="ED24" s="236">
        <v>20</v>
      </c>
      <c r="EE24" s="214"/>
      <c r="EF24" s="217"/>
      <c r="EG24" s="236">
        <v>10</v>
      </c>
      <c r="EH24" s="236"/>
      <c r="EI24" s="236"/>
      <c r="EJ24" s="236">
        <v>10</v>
      </c>
      <c r="EK24" s="236"/>
      <c r="EL24" s="236"/>
      <c r="EM24" s="214">
        <v>11</v>
      </c>
      <c r="EN24" s="214"/>
      <c r="EO24" s="214"/>
      <c r="EP24" s="214">
        <v>11</v>
      </c>
      <c r="EQ24" s="214"/>
      <c r="ER24" s="214"/>
      <c r="ES24" s="214">
        <v>11</v>
      </c>
      <c r="ET24" s="214"/>
      <c r="EU24" s="214"/>
      <c r="EV24" s="214">
        <v>1.43</v>
      </c>
      <c r="EW24" s="214"/>
      <c r="EX24" s="217"/>
      <c r="EY24" s="214">
        <v>32.6</v>
      </c>
      <c r="EZ24" s="214"/>
      <c r="FA24" s="217"/>
      <c r="FB24" s="231">
        <v>21.05</v>
      </c>
      <c r="FC24" s="214"/>
      <c r="FD24" s="217"/>
      <c r="FE24" s="231">
        <v>0</v>
      </c>
      <c r="FF24" s="214"/>
      <c r="FG24" s="217"/>
      <c r="FH24" s="231">
        <v>0</v>
      </c>
      <c r="FI24" s="214"/>
      <c r="FJ24" s="217"/>
      <c r="FK24" s="214">
        <v>8.15</v>
      </c>
      <c r="FL24" s="214"/>
      <c r="FM24" s="217"/>
      <c r="FN24" s="231">
        <v>10</v>
      </c>
      <c r="FO24" s="214"/>
      <c r="FP24" s="217"/>
      <c r="FQ24" s="231">
        <v>10</v>
      </c>
      <c r="FR24" s="214"/>
      <c r="FS24" s="217"/>
      <c r="FT24" s="257"/>
      <c r="FU24" s="214"/>
      <c r="FV24" s="217"/>
      <c r="FW24" s="258">
        <v>10</v>
      </c>
      <c r="FX24" s="259"/>
      <c r="FY24" s="260"/>
      <c r="FZ24" s="258">
        <v>10</v>
      </c>
      <c r="GA24" s="258"/>
      <c r="GB24" s="258"/>
      <c r="GC24" s="258">
        <v>10</v>
      </c>
      <c r="GD24" s="258"/>
      <c r="GE24" s="261"/>
      <c r="GF24" s="214">
        <v>8.15</v>
      </c>
      <c r="GG24" s="261"/>
      <c r="GH24" s="261"/>
      <c r="GI24" s="258">
        <v>10</v>
      </c>
      <c r="GJ24" s="258"/>
      <c r="GK24" s="258"/>
      <c r="GL24" s="258">
        <v>10</v>
      </c>
      <c r="GM24" s="258"/>
      <c r="GN24" s="258"/>
      <c r="GO24" s="258">
        <v>10</v>
      </c>
      <c r="GP24" s="258"/>
      <c r="GQ24" s="261"/>
      <c r="GR24" s="258">
        <v>10</v>
      </c>
      <c r="GS24" s="258"/>
      <c r="GT24" s="262"/>
    </row>
    <row r="25" spans="1:202" s="264" customFormat="1" ht="16.350000000000001" customHeight="1">
      <c r="A25" s="213" t="s">
        <v>354</v>
      </c>
      <c r="B25" s="214">
        <v>8.15</v>
      </c>
      <c r="C25" s="214"/>
      <c r="D25" s="217"/>
      <c r="E25" s="214">
        <v>8.15</v>
      </c>
      <c r="F25" s="214"/>
      <c r="G25" s="217"/>
      <c r="H25" s="214">
        <v>8.15</v>
      </c>
      <c r="I25" s="214"/>
      <c r="J25" s="217"/>
      <c r="K25" s="214">
        <v>8.15</v>
      </c>
      <c r="L25" s="214"/>
      <c r="M25" s="217"/>
      <c r="N25" s="214">
        <v>8.15</v>
      </c>
      <c r="O25" s="214"/>
      <c r="P25" s="217"/>
      <c r="Q25" s="214">
        <v>8.15</v>
      </c>
      <c r="R25" s="214"/>
      <c r="S25" s="218"/>
      <c r="T25" s="214">
        <v>8.15</v>
      </c>
      <c r="U25" s="214"/>
      <c r="V25" s="217"/>
      <c r="W25" s="214">
        <v>8.15</v>
      </c>
      <c r="X25" s="214"/>
      <c r="Y25" s="217"/>
      <c r="Z25" s="214">
        <v>8.15</v>
      </c>
      <c r="AA25" s="214"/>
      <c r="AB25" s="217"/>
      <c r="AC25" s="214">
        <v>8.15</v>
      </c>
      <c r="AD25" s="214"/>
      <c r="AE25" s="217"/>
      <c r="AF25" s="214">
        <v>8.15</v>
      </c>
      <c r="AG25" s="214"/>
      <c r="AH25" s="217"/>
      <c r="AI25" s="214">
        <v>8.15</v>
      </c>
      <c r="AJ25" s="214"/>
      <c r="AK25" s="217"/>
      <c r="AL25" s="214">
        <v>8.15</v>
      </c>
      <c r="AM25" s="214"/>
      <c r="AN25" s="217"/>
      <c r="AO25" s="214"/>
      <c r="AP25" s="214"/>
      <c r="AQ25" s="217"/>
      <c r="AR25" s="214">
        <v>8.15</v>
      </c>
      <c r="AS25" s="214"/>
      <c r="AT25" s="217"/>
      <c r="AU25" s="231">
        <v>15</v>
      </c>
      <c r="AV25" s="214"/>
      <c r="AW25" s="217"/>
      <c r="AX25" s="204" t="s">
        <v>331</v>
      </c>
      <c r="AY25" s="214"/>
      <c r="AZ25" s="205"/>
      <c r="BA25" s="204" t="s">
        <v>331</v>
      </c>
      <c r="BB25" s="214"/>
      <c r="BC25" s="217"/>
      <c r="BD25" s="204" t="s">
        <v>331</v>
      </c>
      <c r="BE25" s="214"/>
      <c r="BF25" s="217"/>
      <c r="BG25" s="204">
        <v>10</v>
      </c>
      <c r="BH25" s="214"/>
      <c r="BI25" s="217"/>
      <c r="BJ25" s="204" t="s">
        <v>331</v>
      </c>
      <c r="BK25" s="214"/>
      <c r="BL25" s="217"/>
      <c r="BM25" s="214" t="s">
        <v>331</v>
      </c>
      <c r="BN25" s="214"/>
      <c r="BO25" s="217"/>
      <c r="BP25" s="214">
        <v>10</v>
      </c>
      <c r="BQ25" s="214"/>
      <c r="BR25" s="217"/>
      <c r="BS25" s="214">
        <v>10</v>
      </c>
      <c r="BT25" s="214"/>
      <c r="BU25" s="218"/>
      <c r="BV25" s="214">
        <v>10</v>
      </c>
      <c r="BW25" s="214"/>
      <c r="BX25" s="217"/>
      <c r="BY25" s="214">
        <v>8.15</v>
      </c>
      <c r="BZ25" s="214"/>
      <c r="CA25" s="217"/>
      <c r="CB25" s="214">
        <v>10</v>
      </c>
      <c r="CC25" s="214"/>
      <c r="CD25" s="217"/>
      <c r="CE25" s="204" t="s">
        <v>331</v>
      </c>
      <c r="CF25" s="214"/>
      <c r="CG25" s="217"/>
      <c r="CH25" s="214">
        <v>10</v>
      </c>
      <c r="CI25" s="214"/>
      <c r="CJ25" s="217"/>
      <c r="CK25" s="214">
        <v>10</v>
      </c>
      <c r="CL25" s="214"/>
      <c r="CM25" s="217"/>
      <c r="CN25" s="214">
        <v>15</v>
      </c>
      <c r="CO25" s="214"/>
      <c r="CP25" s="217"/>
      <c r="CQ25" s="223">
        <v>7.3800738007380069</v>
      </c>
      <c r="CR25" s="214"/>
      <c r="CS25" s="205"/>
      <c r="CT25" s="223">
        <v>7.3800738007380069</v>
      </c>
      <c r="CU25" s="214"/>
      <c r="CV25" s="205"/>
      <c r="CW25" s="223">
        <v>7.3800738007380069</v>
      </c>
      <c r="CX25" s="214"/>
      <c r="CY25" s="205"/>
      <c r="CZ25" s="223">
        <v>7.3800738007380069</v>
      </c>
      <c r="DA25" s="214"/>
      <c r="DB25" s="205"/>
      <c r="DC25" s="223">
        <v>7.3800738007380069</v>
      </c>
      <c r="DD25" s="214"/>
      <c r="DE25" s="205"/>
      <c r="DF25" s="214"/>
      <c r="DG25" s="214"/>
      <c r="DH25" s="217"/>
      <c r="DI25" s="214">
        <v>25.5</v>
      </c>
      <c r="DJ25" s="214"/>
      <c r="DK25" s="217"/>
      <c r="DL25" s="214">
        <v>8.15</v>
      </c>
      <c r="DM25" s="217"/>
      <c r="DN25" s="217"/>
      <c r="DO25" s="214"/>
      <c r="DP25" s="214"/>
      <c r="DQ25" s="217"/>
      <c r="DR25" s="214"/>
      <c r="DS25" s="214"/>
      <c r="DT25" s="217"/>
      <c r="DU25" s="214">
        <v>15</v>
      </c>
      <c r="DV25" s="214"/>
      <c r="DW25" s="217"/>
      <c r="DX25" s="201" t="s">
        <v>355</v>
      </c>
      <c r="DY25" s="214"/>
      <c r="DZ25" s="217"/>
      <c r="EA25" s="236">
        <v>20</v>
      </c>
      <c r="EB25" s="214"/>
      <c r="EC25" s="217"/>
      <c r="ED25" s="236">
        <v>20</v>
      </c>
      <c r="EE25" s="214"/>
      <c r="EF25" s="217"/>
      <c r="EG25" s="236">
        <v>10</v>
      </c>
      <c r="EH25" s="236"/>
      <c r="EI25" s="236"/>
      <c r="EJ25" s="236">
        <v>10</v>
      </c>
      <c r="EK25" s="236"/>
      <c r="EL25" s="236"/>
      <c r="EM25" s="214" t="s">
        <v>338</v>
      </c>
      <c r="EN25" s="214"/>
      <c r="EO25" s="214"/>
      <c r="EP25" s="214" t="s">
        <v>338</v>
      </c>
      <c r="EQ25" s="214"/>
      <c r="ER25" s="214"/>
      <c r="ES25" s="214" t="s">
        <v>338</v>
      </c>
      <c r="ET25" s="214"/>
      <c r="EU25" s="214"/>
      <c r="EV25" s="214">
        <v>1.43</v>
      </c>
      <c r="EW25" s="214"/>
      <c r="EX25" s="217"/>
      <c r="EY25" s="214" t="s">
        <v>356</v>
      </c>
      <c r="EZ25" s="214"/>
      <c r="FA25" s="217"/>
      <c r="FB25" s="263">
        <v>10.53</v>
      </c>
      <c r="FC25" s="214"/>
      <c r="FD25" s="217"/>
      <c r="FE25" s="263" t="s">
        <v>331</v>
      </c>
      <c r="FF25" s="214"/>
      <c r="FG25" s="217"/>
      <c r="FH25" s="263" t="s">
        <v>331</v>
      </c>
      <c r="FI25" s="214"/>
      <c r="FJ25" s="217"/>
      <c r="FK25" s="214">
        <v>8.15</v>
      </c>
      <c r="FL25" s="214"/>
      <c r="FM25" s="217"/>
      <c r="FN25" s="263">
        <v>20</v>
      </c>
      <c r="FO25" s="214"/>
      <c r="FP25" s="217"/>
      <c r="FQ25" s="263">
        <v>10</v>
      </c>
      <c r="FR25" s="214"/>
      <c r="FS25" s="217"/>
      <c r="FT25" s="257"/>
      <c r="FU25" s="214"/>
      <c r="FV25" s="217"/>
      <c r="FW25" s="258">
        <v>10</v>
      </c>
      <c r="FX25" s="259"/>
      <c r="FY25" s="260"/>
      <c r="FZ25" s="258">
        <v>10</v>
      </c>
      <c r="GA25" s="258"/>
      <c r="GB25" s="258"/>
      <c r="GC25" s="258">
        <v>10</v>
      </c>
      <c r="GD25" s="258"/>
      <c r="GE25" s="261"/>
      <c r="GF25" s="214">
        <v>8.15</v>
      </c>
      <c r="GG25" s="261"/>
      <c r="GH25" s="261"/>
      <c r="GI25" s="258">
        <v>10</v>
      </c>
      <c r="GJ25" s="258"/>
      <c r="GK25" s="258"/>
      <c r="GL25" s="258">
        <v>10</v>
      </c>
      <c r="GM25" s="258"/>
      <c r="GN25" s="258"/>
      <c r="GO25" s="258">
        <v>10</v>
      </c>
      <c r="GP25" s="258"/>
      <c r="GQ25" s="261"/>
      <c r="GR25" s="258">
        <v>10</v>
      </c>
      <c r="GS25" s="258"/>
      <c r="GT25" s="262"/>
    </row>
    <row r="26" spans="1:202" s="212" customFormat="1" ht="16.350000000000001" customHeight="1">
      <c r="A26" s="200" t="s">
        <v>357</v>
      </c>
      <c r="B26" s="214"/>
      <c r="C26" s="214"/>
      <c r="D26" s="217"/>
      <c r="E26" s="214"/>
      <c r="F26" s="214"/>
      <c r="G26" s="217"/>
      <c r="H26" s="214"/>
      <c r="I26" s="214"/>
      <c r="J26" s="217"/>
      <c r="K26" s="214"/>
      <c r="L26" s="214"/>
      <c r="M26" s="217"/>
      <c r="N26" s="214"/>
      <c r="O26" s="214"/>
      <c r="P26" s="217"/>
      <c r="Q26" s="214"/>
      <c r="R26" s="214"/>
      <c r="S26" s="218"/>
      <c r="T26" s="214"/>
      <c r="U26" s="214"/>
      <c r="V26" s="217"/>
      <c r="W26" s="214"/>
      <c r="X26" s="214"/>
      <c r="Y26" s="217"/>
      <c r="Z26" s="214"/>
      <c r="AA26" s="214"/>
      <c r="AB26" s="217"/>
      <c r="AC26" s="214"/>
      <c r="AD26" s="214"/>
      <c r="AE26" s="217"/>
      <c r="AF26" s="214"/>
      <c r="AG26" s="214"/>
      <c r="AH26" s="217"/>
      <c r="AI26" s="214"/>
      <c r="AJ26" s="214"/>
      <c r="AK26" s="217"/>
      <c r="AL26" s="214"/>
      <c r="AM26" s="214"/>
      <c r="AN26" s="217"/>
      <c r="AO26" s="214"/>
      <c r="AP26" s="214"/>
      <c r="AQ26" s="217"/>
      <c r="AR26" s="214"/>
      <c r="AS26" s="214"/>
      <c r="AT26" s="217"/>
      <c r="AU26" s="204"/>
      <c r="AV26" s="214"/>
      <c r="AW26" s="217"/>
      <c r="AX26" s="214"/>
      <c r="AY26" s="214"/>
      <c r="AZ26" s="205"/>
      <c r="BA26" s="214"/>
      <c r="BB26" s="214"/>
      <c r="BC26" s="217"/>
      <c r="BD26" s="214"/>
      <c r="BE26" s="214"/>
      <c r="BF26" s="217"/>
      <c r="BG26" s="214"/>
      <c r="BH26" s="214"/>
      <c r="BI26" s="217"/>
      <c r="BJ26" s="214"/>
      <c r="BK26" s="214"/>
      <c r="BL26" s="217"/>
      <c r="BM26" s="214"/>
      <c r="BN26" s="214"/>
      <c r="BO26" s="217"/>
      <c r="BP26" s="214"/>
      <c r="BQ26" s="214"/>
      <c r="BR26" s="217"/>
      <c r="BS26" s="214"/>
      <c r="BT26" s="214"/>
      <c r="BU26" s="218"/>
      <c r="BV26" s="214"/>
      <c r="BW26" s="214"/>
      <c r="BX26" s="217"/>
      <c r="BY26" s="214"/>
      <c r="BZ26" s="214"/>
      <c r="CA26" s="217"/>
      <c r="CB26" s="214"/>
      <c r="CC26" s="214"/>
      <c r="CD26" s="217"/>
      <c r="CE26" s="214"/>
      <c r="CF26" s="214"/>
      <c r="CG26" s="217"/>
      <c r="CH26" s="214"/>
      <c r="CI26" s="214"/>
      <c r="CJ26" s="217"/>
      <c r="CK26" s="214"/>
      <c r="CL26" s="214"/>
      <c r="CM26" s="217"/>
      <c r="CN26" s="214"/>
      <c r="CO26" s="214"/>
      <c r="CP26" s="217"/>
      <c r="CQ26" s="206"/>
      <c r="CR26" s="214"/>
      <c r="CS26" s="205"/>
      <c r="CT26" s="206"/>
      <c r="CU26" s="214"/>
      <c r="CV26" s="205"/>
      <c r="CW26" s="206"/>
      <c r="CX26" s="214"/>
      <c r="CY26" s="205"/>
      <c r="CZ26" s="206"/>
      <c r="DA26" s="214"/>
      <c r="DB26" s="205"/>
      <c r="DC26" s="206"/>
      <c r="DD26" s="214"/>
      <c r="DE26" s="205"/>
      <c r="DF26" s="214"/>
      <c r="DG26" s="214"/>
      <c r="DH26" s="217"/>
      <c r="DI26" s="214"/>
      <c r="DJ26" s="214"/>
      <c r="DK26" s="217"/>
      <c r="DL26" s="214"/>
      <c r="DM26" s="217"/>
      <c r="DN26" s="217"/>
      <c r="DO26" s="214"/>
      <c r="DP26" s="214"/>
      <c r="DQ26" s="217"/>
      <c r="DR26" s="214"/>
      <c r="DS26" s="214"/>
      <c r="DT26" s="217"/>
      <c r="DU26" s="214"/>
      <c r="DV26" s="214"/>
      <c r="DW26" s="217"/>
      <c r="DX26" s="201"/>
      <c r="DY26" s="214"/>
      <c r="DZ26" s="217"/>
      <c r="EA26" s="206"/>
      <c r="EB26" s="214"/>
      <c r="EC26" s="217"/>
      <c r="ED26" s="206"/>
      <c r="EE26" s="214"/>
      <c r="EF26" s="217"/>
      <c r="EG26" s="206"/>
      <c r="EH26" s="206"/>
      <c r="EI26" s="206"/>
      <c r="EJ26" s="206"/>
      <c r="EK26" s="206"/>
      <c r="EL26" s="206"/>
      <c r="EM26" s="214"/>
      <c r="EN26" s="214"/>
      <c r="EO26" s="214"/>
      <c r="EP26" s="214"/>
      <c r="EQ26" s="214"/>
      <c r="ER26" s="214"/>
      <c r="ES26" s="214"/>
      <c r="ET26" s="214"/>
      <c r="EU26" s="214"/>
      <c r="EV26" s="214"/>
      <c r="EW26" s="214"/>
      <c r="EX26" s="217"/>
      <c r="EY26" s="214"/>
      <c r="EZ26" s="214"/>
      <c r="FA26" s="217"/>
      <c r="FB26" s="231"/>
      <c r="FC26" s="214"/>
      <c r="FD26" s="217"/>
      <c r="FE26" s="231"/>
      <c r="FF26" s="214"/>
      <c r="FG26" s="217"/>
      <c r="FH26" s="231"/>
      <c r="FI26" s="214"/>
      <c r="FJ26" s="217"/>
      <c r="FK26" s="214"/>
      <c r="FL26" s="214"/>
      <c r="FM26" s="217"/>
      <c r="FN26" s="231"/>
      <c r="FO26" s="214"/>
      <c r="FP26" s="217"/>
      <c r="FQ26" s="231"/>
      <c r="FR26" s="214"/>
      <c r="FS26" s="217"/>
      <c r="FT26" s="226"/>
      <c r="FU26" s="214"/>
      <c r="FV26" s="217"/>
      <c r="FW26" s="214"/>
      <c r="FX26" s="227"/>
      <c r="FY26" s="205"/>
      <c r="FZ26" s="214"/>
      <c r="GA26" s="214"/>
      <c r="GB26" s="214"/>
      <c r="GC26" s="214"/>
      <c r="GD26" s="214"/>
      <c r="GE26" s="217"/>
      <c r="GF26" s="214"/>
      <c r="GG26" s="217"/>
      <c r="GH26" s="217"/>
      <c r="GI26" s="214"/>
      <c r="GJ26" s="214"/>
      <c r="GK26" s="214"/>
      <c r="GL26" s="214"/>
      <c r="GM26" s="214"/>
      <c r="GN26" s="214"/>
      <c r="GO26" s="214"/>
      <c r="GP26" s="214"/>
      <c r="GQ26" s="217"/>
      <c r="GR26" s="214"/>
      <c r="GS26" s="214"/>
      <c r="GT26" s="243"/>
    </row>
    <row r="27" spans="1:202" s="212" customFormat="1" ht="16.350000000000001" customHeight="1">
      <c r="A27" s="213" t="s">
        <v>358</v>
      </c>
      <c r="B27" s="214">
        <v>5.4</v>
      </c>
      <c r="C27" s="265">
        <v>1630</v>
      </c>
      <c r="D27" s="216">
        <f>2109159+519.16</f>
        <v>2109678.16</v>
      </c>
      <c r="E27" s="214">
        <v>5.4</v>
      </c>
      <c r="F27" s="204"/>
      <c r="G27" s="244"/>
      <c r="H27" s="214">
        <v>5.4</v>
      </c>
      <c r="I27" s="204"/>
      <c r="J27" s="244"/>
      <c r="K27" s="214">
        <v>5.4</v>
      </c>
      <c r="L27" s="204"/>
      <c r="M27" s="244"/>
      <c r="N27" s="214">
        <v>5.4</v>
      </c>
      <c r="O27" s="204"/>
      <c r="P27" s="244"/>
      <c r="Q27" s="214">
        <v>5.4</v>
      </c>
      <c r="R27" s="204"/>
      <c r="S27" s="245"/>
      <c r="T27" s="214">
        <v>5.4</v>
      </c>
      <c r="U27" s="204"/>
      <c r="V27" s="244"/>
      <c r="W27" s="214">
        <v>5.4</v>
      </c>
      <c r="X27" s="204"/>
      <c r="Y27" s="244"/>
      <c r="Z27" s="214">
        <v>5.4</v>
      </c>
      <c r="AA27" s="204"/>
      <c r="AB27" s="244"/>
      <c r="AC27" s="214">
        <v>5.4</v>
      </c>
      <c r="AD27" s="204"/>
      <c r="AE27" s="244"/>
      <c r="AF27" s="214">
        <v>5.4</v>
      </c>
      <c r="AG27" s="204"/>
      <c r="AH27" s="244"/>
      <c r="AI27" s="214">
        <v>5.4</v>
      </c>
      <c r="AJ27" s="204"/>
      <c r="AK27" s="244"/>
      <c r="AL27" s="214">
        <v>5.4</v>
      </c>
      <c r="AM27" s="232"/>
      <c r="AN27" s="233"/>
      <c r="AO27" s="214"/>
      <c r="AP27" s="204"/>
      <c r="AQ27" s="244"/>
      <c r="AR27" s="214">
        <v>5.4</v>
      </c>
      <c r="AS27" s="204"/>
      <c r="AT27" s="244"/>
      <c r="AU27" s="204" t="s">
        <v>331</v>
      </c>
      <c r="AV27" s="204"/>
      <c r="AW27" s="244"/>
      <c r="AX27" s="204" t="s">
        <v>331</v>
      </c>
      <c r="AY27" s="204"/>
      <c r="AZ27" s="246"/>
      <c r="BA27" s="204" t="s">
        <v>331</v>
      </c>
      <c r="BB27" s="204"/>
      <c r="BC27" s="244"/>
      <c r="BD27" s="204" t="s">
        <v>331</v>
      </c>
      <c r="BE27" s="204"/>
      <c r="BF27" s="244"/>
      <c r="BG27" s="204" t="s">
        <v>331</v>
      </c>
      <c r="BH27" s="204"/>
      <c r="BI27" s="244"/>
      <c r="BJ27" s="204" t="s">
        <v>331</v>
      </c>
      <c r="BK27" s="204"/>
      <c r="BL27" s="244"/>
      <c r="BM27" s="214" t="s">
        <v>331</v>
      </c>
      <c r="BN27" s="204"/>
      <c r="BO27" s="244"/>
      <c r="BP27" s="214">
        <v>10</v>
      </c>
      <c r="BQ27" s="204"/>
      <c r="BR27" s="244"/>
      <c r="BS27" s="214">
        <v>10</v>
      </c>
      <c r="BT27" s="204"/>
      <c r="BU27" s="245"/>
      <c r="BV27" s="214">
        <v>10</v>
      </c>
      <c r="BW27" s="204"/>
      <c r="BX27" s="244"/>
      <c r="BY27" s="214">
        <v>5.4</v>
      </c>
      <c r="BZ27" s="204"/>
      <c r="CA27" s="244"/>
      <c r="CB27" s="214">
        <v>10</v>
      </c>
      <c r="CC27" s="204"/>
      <c r="CD27" s="244"/>
      <c r="CE27" s="204" t="s">
        <v>331</v>
      </c>
      <c r="CF27" s="204"/>
      <c r="CG27" s="244"/>
      <c r="CH27" s="214">
        <v>4</v>
      </c>
      <c r="CI27" s="204"/>
      <c r="CJ27" s="244"/>
      <c r="CK27" s="214">
        <v>10</v>
      </c>
      <c r="CL27" s="204"/>
      <c r="CM27" s="244"/>
      <c r="CN27" s="204" t="s">
        <v>331</v>
      </c>
      <c r="CO27" s="204"/>
      <c r="CP27" s="244"/>
      <c r="CQ27" s="223">
        <v>6.6420664206642064</v>
      </c>
      <c r="CR27" s="204"/>
      <c r="CS27" s="246"/>
      <c r="CT27" s="223">
        <v>6.6420664206642064</v>
      </c>
      <c r="CU27" s="204"/>
      <c r="CV27" s="246"/>
      <c r="CW27" s="223">
        <v>6.6420664206642064</v>
      </c>
      <c r="CX27" s="204"/>
      <c r="CY27" s="246"/>
      <c r="CZ27" s="223">
        <v>6.6420664206642064</v>
      </c>
      <c r="DA27" s="204"/>
      <c r="DB27" s="246"/>
      <c r="DC27" s="223">
        <v>6.6420664206642064</v>
      </c>
      <c r="DD27" s="204"/>
      <c r="DE27" s="246"/>
      <c r="DF27" s="214">
        <v>10.794572415322708</v>
      </c>
      <c r="DG27" s="204"/>
      <c r="DH27" s="244"/>
      <c r="DI27" s="214" t="s">
        <v>331</v>
      </c>
      <c r="DJ27" s="204"/>
      <c r="DK27" s="244"/>
      <c r="DL27" s="214">
        <v>5.4</v>
      </c>
      <c r="DM27" s="244"/>
      <c r="DN27" s="244"/>
      <c r="DO27" s="204" t="s">
        <v>331</v>
      </c>
      <c r="DP27" s="204"/>
      <c r="DQ27" s="244"/>
      <c r="DR27" s="204" t="s">
        <v>331</v>
      </c>
      <c r="DS27" s="204"/>
      <c r="DT27" s="244"/>
      <c r="DU27" s="204" t="s">
        <v>331</v>
      </c>
      <c r="DV27" s="204"/>
      <c r="DW27" s="244"/>
      <c r="DX27" s="201">
        <v>75</v>
      </c>
      <c r="DY27" s="204"/>
      <c r="DZ27" s="244"/>
      <c r="EA27" s="214" t="s">
        <v>331</v>
      </c>
      <c r="EB27" s="204"/>
      <c r="EC27" s="244"/>
      <c r="ED27" s="214" t="s">
        <v>331</v>
      </c>
      <c r="EE27" s="204"/>
      <c r="EF27" s="244"/>
      <c r="EG27" s="214" t="s">
        <v>331</v>
      </c>
      <c r="EH27" s="214"/>
      <c r="EI27" s="214"/>
      <c r="EJ27" s="214" t="s">
        <v>331</v>
      </c>
      <c r="EK27" s="214"/>
      <c r="EL27" s="214"/>
      <c r="EM27" s="204" t="s">
        <v>331</v>
      </c>
      <c r="EN27" s="204"/>
      <c r="EO27" s="204"/>
      <c r="EP27" s="204" t="s">
        <v>331</v>
      </c>
      <c r="EQ27" s="204"/>
      <c r="ER27" s="204"/>
      <c r="ES27" s="204" t="s">
        <v>331</v>
      </c>
      <c r="ET27" s="204"/>
      <c r="EU27" s="204"/>
      <c r="EV27" s="204" t="s">
        <v>331</v>
      </c>
      <c r="EW27" s="204"/>
      <c r="EX27" s="244"/>
      <c r="EY27" s="214">
        <v>7.84</v>
      </c>
      <c r="EZ27" s="204"/>
      <c r="FA27" s="244"/>
      <c r="FB27" s="231"/>
      <c r="FC27" s="204"/>
      <c r="FD27" s="244"/>
      <c r="FE27" s="231"/>
      <c r="FF27" s="204"/>
      <c r="FG27" s="244"/>
      <c r="FH27" s="231"/>
      <c r="FI27" s="204"/>
      <c r="FJ27" s="244"/>
      <c r="FK27" s="214">
        <v>5.4</v>
      </c>
      <c r="FL27" s="204"/>
      <c r="FM27" s="244"/>
      <c r="FN27" s="204" t="s">
        <v>331</v>
      </c>
      <c r="FO27" s="204"/>
      <c r="FP27" s="244"/>
      <c r="FQ27" s="204" t="s">
        <v>331</v>
      </c>
      <c r="FR27" s="204"/>
      <c r="FS27" s="244"/>
      <c r="FT27" s="226"/>
      <c r="FU27" s="204"/>
      <c r="FV27" s="244"/>
      <c r="FW27" s="204" t="s">
        <v>331</v>
      </c>
      <c r="FX27" s="255"/>
      <c r="FY27" s="246"/>
      <c r="FZ27" s="204" t="s">
        <v>331</v>
      </c>
      <c r="GA27" s="204"/>
      <c r="GB27" s="204"/>
      <c r="GC27" s="204" t="s">
        <v>331</v>
      </c>
      <c r="GD27" s="204"/>
      <c r="GE27" s="244"/>
      <c r="GF27" s="214">
        <v>5.4</v>
      </c>
      <c r="GG27" s="244"/>
      <c r="GH27" s="244"/>
      <c r="GI27" s="204" t="s">
        <v>331</v>
      </c>
      <c r="GJ27" s="204"/>
      <c r="GK27" s="204"/>
      <c r="GL27" s="204" t="s">
        <v>331</v>
      </c>
      <c r="GM27" s="204"/>
      <c r="GN27" s="204"/>
      <c r="GO27" s="204" t="s">
        <v>331</v>
      </c>
      <c r="GP27" s="204"/>
      <c r="GQ27" s="244"/>
      <c r="GR27" s="204" t="s">
        <v>331</v>
      </c>
      <c r="GS27" s="204"/>
      <c r="GT27" s="256"/>
    </row>
    <row r="28" spans="1:202" s="230" customFormat="1" ht="16.350000000000001" customHeight="1">
      <c r="A28" s="213" t="s">
        <v>359</v>
      </c>
      <c r="B28" s="214">
        <v>5.4</v>
      </c>
      <c r="C28" s="204"/>
      <c r="D28" s="244"/>
      <c r="E28" s="214">
        <v>5.4</v>
      </c>
      <c r="F28" s="204"/>
      <c r="G28" s="244"/>
      <c r="H28" s="214">
        <v>5.4</v>
      </c>
      <c r="I28" s="204"/>
      <c r="J28" s="244"/>
      <c r="K28" s="214">
        <v>5.4</v>
      </c>
      <c r="L28" s="204"/>
      <c r="M28" s="244"/>
      <c r="N28" s="214">
        <v>5.4</v>
      </c>
      <c r="O28" s="204"/>
      <c r="P28" s="244"/>
      <c r="Q28" s="214">
        <v>5.4</v>
      </c>
      <c r="R28" s="204"/>
      <c r="S28" s="245"/>
      <c r="T28" s="214">
        <v>5.4</v>
      </c>
      <c r="U28" s="204"/>
      <c r="V28" s="244"/>
      <c r="W28" s="214">
        <v>5.4</v>
      </c>
      <c r="X28" s="204"/>
      <c r="Y28" s="244"/>
      <c r="Z28" s="214">
        <v>5.4</v>
      </c>
      <c r="AA28" s="204"/>
      <c r="AB28" s="244"/>
      <c r="AC28" s="214">
        <v>5.4</v>
      </c>
      <c r="AD28" s="204"/>
      <c r="AE28" s="244"/>
      <c r="AF28" s="214">
        <v>5.4</v>
      </c>
      <c r="AG28" s="204"/>
      <c r="AH28" s="244"/>
      <c r="AI28" s="214">
        <v>5.4</v>
      </c>
      <c r="AJ28" s="204"/>
      <c r="AK28" s="244"/>
      <c r="AL28" s="214">
        <v>5.4</v>
      </c>
      <c r="AM28" s="232"/>
      <c r="AN28" s="233"/>
      <c r="AO28" s="214"/>
      <c r="AP28" s="204"/>
      <c r="AQ28" s="244"/>
      <c r="AR28" s="214">
        <v>5.4</v>
      </c>
      <c r="AS28" s="204"/>
      <c r="AT28" s="244"/>
      <c r="AU28" s="237" t="s">
        <v>331</v>
      </c>
      <c r="AV28" s="204"/>
      <c r="AW28" s="244"/>
      <c r="AX28" s="204" t="s">
        <v>331</v>
      </c>
      <c r="AY28" s="204"/>
      <c r="AZ28" s="246"/>
      <c r="BA28" s="204" t="s">
        <v>331</v>
      </c>
      <c r="BB28" s="204"/>
      <c r="BC28" s="244"/>
      <c r="BD28" s="204" t="s">
        <v>331</v>
      </c>
      <c r="BE28" s="204"/>
      <c r="BF28" s="244"/>
      <c r="BG28" s="204" t="s">
        <v>331</v>
      </c>
      <c r="BH28" s="204"/>
      <c r="BI28" s="244"/>
      <c r="BJ28" s="204" t="s">
        <v>331</v>
      </c>
      <c r="BK28" s="204"/>
      <c r="BL28" s="244"/>
      <c r="BM28" s="214" t="s">
        <v>331</v>
      </c>
      <c r="BN28" s="204"/>
      <c r="BO28" s="244"/>
      <c r="BP28" s="214" t="s">
        <v>331</v>
      </c>
      <c r="BQ28" s="204"/>
      <c r="BR28" s="244"/>
      <c r="BS28" s="214" t="s">
        <v>331</v>
      </c>
      <c r="BT28" s="204"/>
      <c r="BU28" s="245"/>
      <c r="BV28" s="214" t="s">
        <v>331</v>
      </c>
      <c r="BW28" s="204"/>
      <c r="BX28" s="244"/>
      <c r="BY28" s="214">
        <v>5.4</v>
      </c>
      <c r="BZ28" s="204"/>
      <c r="CA28" s="244"/>
      <c r="CB28" s="214" t="s">
        <v>331</v>
      </c>
      <c r="CC28" s="204"/>
      <c r="CD28" s="244"/>
      <c r="CE28" s="204" t="s">
        <v>331</v>
      </c>
      <c r="CF28" s="204"/>
      <c r="CG28" s="244"/>
      <c r="CH28" s="214">
        <v>5</v>
      </c>
      <c r="CI28" s="204"/>
      <c r="CJ28" s="244"/>
      <c r="CK28" s="214" t="s">
        <v>331</v>
      </c>
      <c r="CL28" s="204"/>
      <c r="CM28" s="244"/>
      <c r="CN28" s="204" t="s">
        <v>331</v>
      </c>
      <c r="CO28" s="204"/>
      <c r="CP28" s="244"/>
      <c r="CQ28" s="223">
        <v>6.6420664206642064</v>
      </c>
      <c r="CR28" s="204"/>
      <c r="CS28" s="246"/>
      <c r="CT28" s="223">
        <v>6.6420664206642064</v>
      </c>
      <c r="CU28" s="204"/>
      <c r="CV28" s="246"/>
      <c r="CW28" s="223">
        <v>6.6420664206642064</v>
      </c>
      <c r="CX28" s="204"/>
      <c r="CY28" s="246"/>
      <c r="CZ28" s="223">
        <v>6.6420664206642064</v>
      </c>
      <c r="DA28" s="204"/>
      <c r="DB28" s="246"/>
      <c r="DC28" s="223">
        <v>6.6420664206642064</v>
      </c>
      <c r="DD28" s="204"/>
      <c r="DE28" s="246"/>
      <c r="DF28" s="214" t="s">
        <v>340</v>
      </c>
      <c r="DG28" s="204"/>
      <c r="DH28" s="244"/>
      <c r="DI28" s="214" t="s">
        <v>331</v>
      </c>
      <c r="DJ28" s="204"/>
      <c r="DK28" s="244"/>
      <c r="DL28" s="214">
        <v>5.4</v>
      </c>
      <c r="DM28" s="244"/>
      <c r="DN28" s="244"/>
      <c r="DO28" s="204" t="s">
        <v>331</v>
      </c>
      <c r="DP28" s="204"/>
      <c r="DQ28" s="244"/>
      <c r="DR28" s="204" t="s">
        <v>331</v>
      </c>
      <c r="DS28" s="204"/>
      <c r="DT28" s="244"/>
      <c r="DU28" s="204" t="s">
        <v>331</v>
      </c>
      <c r="DV28" s="204"/>
      <c r="DW28" s="244"/>
      <c r="DX28" s="201">
        <v>75</v>
      </c>
      <c r="DY28" s="204"/>
      <c r="DZ28" s="244"/>
      <c r="EA28" s="214" t="s">
        <v>331</v>
      </c>
      <c r="EB28" s="204"/>
      <c r="EC28" s="244"/>
      <c r="ED28" s="214" t="s">
        <v>331</v>
      </c>
      <c r="EE28" s="204"/>
      <c r="EF28" s="244"/>
      <c r="EG28" s="214" t="s">
        <v>331</v>
      </c>
      <c r="EH28" s="214"/>
      <c r="EI28" s="214"/>
      <c r="EJ28" s="214" t="s">
        <v>331</v>
      </c>
      <c r="EK28" s="214"/>
      <c r="EL28" s="214"/>
      <c r="EM28" s="204" t="s">
        <v>331</v>
      </c>
      <c r="EN28" s="204"/>
      <c r="EO28" s="204"/>
      <c r="EP28" s="204" t="s">
        <v>331</v>
      </c>
      <c r="EQ28" s="204"/>
      <c r="ER28" s="204"/>
      <c r="ES28" s="204" t="s">
        <v>331</v>
      </c>
      <c r="ET28" s="204"/>
      <c r="EU28" s="204"/>
      <c r="EV28" s="204" t="s">
        <v>331</v>
      </c>
      <c r="EW28" s="204"/>
      <c r="EX28" s="244"/>
      <c r="EY28" s="214">
        <v>13.04</v>
      </c>
      <c r="EZ28" s="204"/>
      <c r="FA28" s="244"/>
      <c r="FB28" s="231">
        <v>375</v>
      </c>
      <c r="FC28" s="204"/>
      <c r="FD28" s="244"/>
      <c r="FE28" s="231">
        <v>375</v>
      </c>
      <c r="FF28" s="204"/>
      <c r="FG28" s="244"/>
      <c r="FH28" s="231">
        <v>375</v>
      </c>
      <c r="FI28" s="204"/>
      <c r="FJ28" s="244"/>
      <c r="FK28" s="214">
        <v>5.4</v>
      </c>
      <c r="FL28" s="204"/>
      <c r="FM28" s="244"/>
      <c r="FN28" s="204" t="s">
        <v>331</v>
      </c>
      <c r="FO28" s="204"/>
      <c r="FP28" s="244"/>
      <c r="FQ28" s="204" t="s">
        <v>331</v>
      </c>
      <c r="FR28" s="204"/>
      <c r="FS28" s="244"/>
      <c r="FT28" s="226"/>
      <c r="FU28" s="204"/>
      <c r="FV28" s="244"/>
      <c r="FW28" s="204" t="s">
        <v>331</v>
      </c>
      <c r="FX28" s="255"/>
      <c r="FY28" s="246"/>
      <c r="FZ28" s="204" t="s">
        <v>331</v>
      </c>
      <c r="GA28" s="204"/>
      <c r="GB28" s="204"/>
      <c r="GC28" s="204" t="s">
        <v>331</v>
      </c>
      <c r="GD28" s="204"/>
      <c r="GE28" s="244"/>
      <c r="GF28" s="214">
        <v>5.4</v>
      </c>
      <c r="GG28" s="244"/>
      <c r="GH28" s="244"/>
      <c r="GI28" s="204" t="s">
        <v>331</v>
      </c>
      <c r="GJ28" s="204"/>
      <c r="GK28" s="204"/>
      <c r="GL28" s="204" t="s">
        <v>331</v>
      </c>
      <c r="GM28" s="204"/>
      <c r="GN28" s="204"/>
      <c r="GO28" s="204" t="s">
        <v>331</v>
      </c>
      <c r="GP28" s="204"/>
      <c r="GQ28" s="244"/>
      <c r="GR28" s="204" t="s">
        <v>331</v>
      </c>
      <c r="GS28" s="204"/>
      <c r="GT28" s="256"/>
    </row>
    <row r="29" spans="1:202" s="230" customFormat="1" ht="16.350000000000001" customHeight="1">
      <c r="A29" s="213" t="s">
        <v>360</v>
      </c>
      <c r="B29" s="214">
        <v>5.4</v>
      </c>
      <c r="C29" s="204"/>
      <c r="D29" s="244"/>
      <c r="E29" s="214">
        <v>5.4</v>
      </c>
      <c r="F29" s="204"/>
      <c r="G29" s="244"/>
      <c r="H29" s="214">
        <v>5.4</v>
      </c>
      <c r="I29" s="204"/>
      <c r="J29" s="244"/>
      <c r="K29" s="214">
        <v>5.4</v>
      </c>
      <c r="L29" s="204"/>
      <c r="M29" s="244"/>
      <c r="N29" s="214">
        <v>5.4</v>
      </c>
      <c r="O29" s="204"/>
      <c r="P29" s="244"/>
      <c r="Q29" s="214">
        <v>5.4</v>
      </c>
      <c r="R29" s="204"/>
      <c r="S29" s="245"/>
      <c r="T29" s="214">
        <v>5.4</v>
      </c>
      <c r="U29" s="204"/>
      <c r="V29" s="244"/>
      <c r="W29" s="214">
        <v>5.4</v>
      </c>
      <c r="X29" s="204"/>
      <c r="Y29" s="244"/>
      <c r="Z29" s="214">
        <v>5.4</v>
      </c>
      <c r="AA29" s="204"/>
      <c r="AB29" s="244"/>
      <c r="AC29" s="214">
        <v>5.4</v>
      </c>
      <c r="AD29" s="204"/>
      <c r="AE29" s="244"/>
      <c r="AF29" s="214">
        <v>5.4</v>
      </c>
      <c r="AG29" s="204"/>
      <c r="AH29" s="244"/>
      <c r="AI29" s="214">
        <v>5.4</v>
      </c>
      <c r="AJ29" s="204"/>
      <c r="AK29" s="244"/>
      <c r="AL29" s="214">
        <v>5.4</v>
      </c>
      <c r="AM29" s="232"/>
      <c r="AN29" s="233"/>
      <c r="AO29" s="214"/>
      <c r="AP29" s="204"/>
      <c r="AQ29" s="244"/>
      <c r="AR29" s="214">
        <v>5.4</v>
      </c>
      <c r="AS29" s="204"/>
      <c r="AT29" s="244"/>
      <c r="AU29" s="237" t="s">
        <v>331</v>
      </c>
      <c r="AV29" s="204"/>
      <c r="AW29" s="244"/>
      <c r="AX29" s="204" t="s">
        <v>331</v>
      </c>
      <c r="AY29" s="204"/>
      <c r="AZ29" s="246"/>
      <c r="BA29" s="204" t="s">
        <v>331</v>
      </c>
      <c r="BB29" s="204"/>
      <c r="BC29" s="244"/>
      <c r="BD29" s="204" t="s">
        <v>331</v>
      </c>
      <c r="BE29" s="204"/>
      <c r="BF29" s="244"/>
      <c r="BG29" s="204" t="s">
        <v>331</v>
      </c>
      <c r="BH29" s="204"/>
      <c r="BI29" s="244"/>
      <c r="BJ29" s="204" t="s">
        <v>331</v>
      </c>
      <c r="BK29" s="204"/>
      <c r="BL29" s="244"/>
      <c r="BM29" s="214" t="s">
        <v>331</v>
      </c>
      <c r="BN29" s="204"/>
      <c r="BO29" s="244"/>
      <c r="BP29" s="214">
        <v>10</v>
      </c>
      <c r="BQ29" s="204"/>
      <c r="BR29" s="244"/>
      <c r="BS29" s="214">
        <v>10</v>
      </c>
      <c r="BT29" s="204"/>
      <c r="BU29" s="245"/>
      <c r="BV29" s="214">
        <v>10</v>
      </c>
      <c r="BW29" s="204"/>
      <c r="BX29" s="244"/>
      <c r="BY29" s="214">
        <v>5.4</v>
      </c>
      <c r="BZ29" s="204"/>
      <c r="CA29" s="244"/>
      <c r="CB29" s="214">
        <v>10</v>
      </c>
      <c r="CC29" s="204"/>
      <c r="CD29" s="244"/>
      <c r="CE29" s="204" t="s">
        <v>331</v>
      </c>
      <c r="CF29" s="204"/>
      <c r="CG29" s="244"/>
      <c r="CH29" s="214">
        <v>10</v>
      </c>
      <c r="CI29" s="204"/>
      <c r="CJ29" s="244"/>
      <c r="CK29" s="214">
        <v>10</v>
      </c>
      <c r="CL29" s="204"/>
      <c r="CM29" s="244"/>
      <c r="CN29" s="204" t="s">
        <v>331</v>
      </c>
      <c r="CO29" s="204"/>
      <c r="CP29" s="244"/>
      <c r="CQ29" s="223">
        <v>6.6420664206642064</v>
      </c>
      <c r="CR29" s="204"/>
      <c r="CS29" s="246"/>
      <c r="CT29" s="223">
        <v>6.6420664206642064</v>
      </c>
      <c r="CU29" s="204"/>
      <c r="CV29" s="246"/>
      <c r="CW29" s="223">
        <v>6.6420664206642064</v>
      </c>
      <c r="CX29" s="204"/>
      <c r="CY29" s="246"/>
      <c r="CZ29" s="223">
        <v>6.6420664206642064</v>
      </c>
      <c r="DA29" s="204"/>
      <c r="DB29" s="246"/>
      <c r="DC29" s="223">
        <v>6.6420664206642064</v>
      </c>
      <c r="DD29" s="204"/>
      <c r="DE29" s="246"/>
      <c r="DF29" s="214">
        <v>10.79</v>
      </c>
      <c r="DG29" s="204"/>
      <c r="DH29" s="244"/>
      <c r="DI29" s="214" t="s">
        <v>331</v>
      </c>
      <c r="DJ29" s="204"/>
      <c r="DK29" s="244"/>
      <c r="DL29" s="214">
        <v>5.4</v>
      </c>
      <c r="DM29" s="244"/>
      <c r="DN29" s="244"/>
      <c r="DO29" s="204" t="s">
        <v>331</v>
      </c>
      <c r="DP29" s="204"/>
      <c r="DQ29" s="244"/>
      <c r="DR29" s="204" t="s">
        <v>331</v>
      </c>
      <c r="DS29" s="204"/>
      <c r="DT29" s="244"/>
      <c r="DU29" s="204" t="s">
        <v>331</v>
      </c>
      <c r="DV29" s="204"/>
      <c r="DW29" s="244"/>
      <c r="DX29" s="201">
        <v>75</v>
      </c>
      <c r="DY29" s="204"/>
      <c r="DZ29" s="244"/>
      <c r="EA29" s="214" t="s">
        <v>331</v>
      </c>
      <c r="EB29" s="204"/>
      <c r="EC29" s="244"/>
      <c r="ED29" s="214" t="s">
        <v>331</v>
      </c>
      <c r="EE29" s="204"/>
      <c r="EF29" s="244"/>
      <c r="EG29" s="214" t="s">
        <v>331</v>
      </c>
      <c r="EH29" s="214"/>
      <c r="EI29" s="214"/>
      <c r="EJ29" s="214" t="s">
        <v>331</v>
      </c>
      <c r="EK29" s="214"/>
      <c r="EL29" s="214"/>
      <c r="EM29" s="204" t="s">
        <v>331</v>
      </c>
      <c r="EN29" s="204"/>
      <c r="EO29" s="204"/>
      <c r="EP29" s="204" t="s">
        <v>331</v>
      </c>
      <c r="EQ29" s="204"/>
      <c r="ER29" s="204"/>
      <c r="ES29" s="204" t="s">
        <v>331</v>
      </c>
      <c r="ET29" s="204"/>
      <c r="EU29" s="204"/>
      <c r="EV29" s="204" t="s">
        <v>331</v>
      </c>
      <c r="EW29" s="204"/>
      <c r="EX29" s="244"/>
      <c r="EY29" s="214">
        <v>13.04</v>
      </c>
      <c r="EZ29" s="204"/>
      <c r="FA29" s="244"/>
      <c r="FB29" s="231">
        <v>1650</v>
      </c>
      <c r="FC29" s="204"/>
      <c r="FD29" s="244"/>
      <c r="FE29" s="231">
        <v>1650</v>
      </c>
      <c r="FF29" s="204"/>
      <c r="FG29" s="244"/>
      <c r="FH29" s="231">
        <v>1650</v>
      </c>
      <c r="FI29" s="204"/>
      <c r="FJ29" s="244"/>
      <c r="FK29" s="214">
        <v>5.4</v>
      </c>
      <c r="FL29" s="204"/>
      <c r="FM29" s="244"/>
      <c r="FN29" s="204" t="s">
        <v>331</v>
      </c>
      <c r="FO29" s="204"/>
      <c r="FP29" s="244"/>
      <c r="FQ29" s="204" t="s">
        <v>331</v>
      </c>
      <c r="FR29" s="204"/>
      <c r="FS29" s="244"/>
      <c r="FT29" s="226"/>
      <c r="FU29" s="204"/>
      <c r="FV29" s="244"/>
      <c r="FW29" s="204" t="s">
        <v>331</v>
      </c>
      <c r="FX29" s="255"/>
      <c r="FY29" s="246"/>
      <c r="FZ29" s="204" t="s">
        <v>331</v>
      </c>
      <c r="GA29" s="204"/>
      <c r="GB29" s="204"/>
      <c r="GC29" s="204" t="s">
        <v>331</v>
      </c>
      <c r="GD29" s="204"/>
      <c r="GE29" s="244"/>
      <c r="GF29" s="214">
        <v>5.4</v>
      </c>
      <c r="GG29" s="244"/>
      <c r="GH29" s="244"/>
      <c r="GI29" s="204" t="s">
        <v>331</v>
      </c>
      <c r="GJ29" s="204"/>
      <c r="GK29" s="204"/>
      <c r="GL29" s="204" t="s">
        <v>331</v>
      </c>
      <c r="GM29" s="204"/>
      <c r="GN29" s="204"/>
      <c r="GO29" s="204" t="s">
        <v>331</v>
      </c>
      <c r="GP29" s="204"/>
      <c r="GQ29" s="244"/>
      <c r="GR29" s="204" t="s">
        <v>331</v>
      </c>
      <c r="GS29" s="204"/>
      <c r="GT29" s="256"/>
    </row>
    <row r="30" spans="1:202" s="230" customFormat="1" ht="16.350000000000001" customHeight="1">
      <c r="A30" s="213" t="s">
        <v>361</v>
      </c>
      <c r="B30" s="214">
        <v>5.4</v>
      </c>
      <c r="C30" s="204"/>
      <c r="D30" s="244"/>
      <c r="E30" s="214">
        <v>5.4</v>
      </c>
      <c r="F30" s="204"/>
      <c r="G30" s="244"/>
      <c r="H30" s="214">
        <v>5.4</v>
      </c>
      <c r="I30" s="204"/>
      <c r="J30" s="244"/>
      <c r="K30" s="214">
        <v>5.4</v>
      </c>
      <c r="L30" s="204"/>
      <c r="M30" s="244"/>
      <c r="N30" s="214">
        <v>5.4</v>
      </c>
      <c r="O30" s="204"/>
      <c r="P30" s="244"/>
      <c r="Q30" s="214">
        <v>5.4</v>
      </c>
      <c r="R30" s="204"/>
      <c r="S30" s="245"/>
      <c r="T30" s="214">
        <v>5.4</v>
      </c>
      <c r="U30" s="204"/>
      <c r="V30" s="244"/>
      <c r="W30" s="214">
        <v>5.4</v>
      </c>
      <c r="X30" s="204"/>
      <c r="Y30" s="244"/>
      <c r="Z30" s="214">
        <v>5.4</v>
      </c>
      <c r="AA30" s="204"/>
      <c r="AB30" s="244"/>
      <c r="AC30" s="214">
        <v>5.4</v>
      </c>
      <c r="AD30" s="204"/>
      <c r="AE30" s="244"/>
      <c r="AF30" s="214">
        <v>5.4</v>
      </c>
      <c r="AG30" s="204"/>
      <c r="AH30" s="244"/>
      <c r="AI30" s="214">
        <v>5.4</v>
      </c>
      <c r="AJ30" s="204"/>
      <c r="AK30" s="244"/>
      <c r="AL30" s="214">
        <v>5.4</v>
      </c>
      <c r="AM30" s="232"/>
      <c r="AN30" s="233"/>
      <c r="AO30" s="214"/>
      <c r="AP30" s="204"/>
      <c r="AQ30" s="244"/>
      <c r="AR30" s="214">
        <v>5.4</v>
      </c>
      <c r="AS30" s="204"/>
      <c r="AT30" s="244"/>
      <c r="AU30" s="237" t="s">
        <v>331</v>
      </c>
      <c r="AV30" s="204"/>
      <c r="AW30" s="244"/>
      <c r="AX30" s="204" t="s">
        <v>331</v>
      </c>
      <c r="AY30" s="204"/>
      <c r="AZ30" s="246"/>
      <c r="BA30" s="204" t="s">
        <v>331</v>
      </c>
      <c r="BB30" s="204"/>
      <c r="BC30" s="244"/>
      <c r="BD30" s="204" t="s">
        <v>331</v>
      </c>
      <c r="BE30" s="204"/>
      <c r="BF30" s="244"/>
      <c r="BG30" s="204" t="s">
        <v>331</v>
      </c>
      <c r="BH30" s="204"/>
      <c r="BI30" s="244"/>
      <c r="BJ30" s="204" t="s">
        <v>331</v>
      </c>
      <c r="BK30" s="204"/>
      <c r="BL30" s="244"/>
      <c r="BM30" s="214" t="s">
        <v>331</v>
      </c>
      <c r="BN30" s="204"/>
      <c r="BO30" s="244"/>
      <c r="BP30" s="214">
        <v>10</v>
      </c>
      <c r="BQ30" s="204"/>
      <c r="BR30" s="244"/>
      <c r="BS30" s="214">
        <v>10</v>
      </c>
      <c r="BT30" s="204"/>
      <c r="BU30" s="245"/>
      <c r="BV30" s="214">
        <v>10</v>
      </c>
      <c r="BW30" s="204"/>
      <c r="BX30" s="244"/>
      <c r="BY30" s="214">
        <v>5.4</v>
      </c>
      <c r="BZ30" s="204"/>
      <c r="CA30" s="244"/>
      <c r="CB30" s="214">
        <v>10</v>
      </c>
      <c r="CC30" s="204"/>
      <c r="CD30" s="244"/>
      <c r="CE30" s="204" t="s">
        <v>331</v>
      </c>
      <c r="CF30" s="204"/>
      <c r="CG30" s="244"/>
      <c r="CH30" s="214">
        <v>10</v>
      </c>
      <c r="CI30" s="204"/>
      <c r="CJ30" s="244"/>
      <c r="CK30" s="214">
        <v>10</v>
      </c>
      <c r="CL30" s="204"/>
      <c r="CM30" s="244"/>
      <c r="CN30" s="204" t="s">
        <v>331</v>
      </c>
      <c r="CO30" s="204"/>
      <c r="CP30" s="244"/>
      <c r="CQ30" s="223">
        <v>6.6420664206642064</v>
      </c>
      <c r="CR30" s="204"/>
      <c r="CS30" s="246"/>
      <c r="CT30" s="223">
        <v>6.6420664206642064</v>
      </c>
      <c r="CU30" s="204"/>
      <c r="CV30" s="246"/>
      <c r="CW30" s="223">
        <v>6.6420664206642064</v>
      </c>
      <c r="CX30" s="204"/>
      <c r="CY30" s="246"/>
      <c r="CZ30" s="223">
        <v>6.6420664206642064</v>
      </c>
      <c r="DA30" s="204"/>
      <c r="DB30" s="246"/>
      <c r="DC30" s="223">
        <v>6.6420664206642064</v>
      </c>
      <c r="DD30" s="204"/>
      <c r="DE30" s="246"/>
      <c r="DF30" s="214">
        <v>10.79</v>
      </c>
      <c r="DG30" s="204"/>
      <c r="DH30" s="244"/>
      <c r="DI30" s="214" t="s">
        <v>331</v>
      </c>
      <c r="DJ30" s="204"/>
      <c r="DK30" s="244"/>
      <c r="DL30" s="214">
        <v>5.4</v>
      </c>
      <c r="DM30" s="244"/>
      <c r="DN30" s="244"/>
      <c r="DO30" s="204" t="s">
        <v>331</v>
      </c>
      <c r="DP30" s="204"/>
      <c r="DQ30" s="244"/>
      <c r="DR30" s="204" t="s">
        <v>331</v>
      </c>
      <c r="DS30" s="204"/>
      <c r="DT30" s="244"/>
      <c r="DU30" s="204" t="s">
        <v>331</v>
      </c>
      <c r="DV30" s="204"/>
      <c r="DW30" s="244"/>
      <c r="DX30" s="201">
        <v>75</v>
      </c>
      <c r="DY30" s="204"/>
      <c r="DZ30" s="244"/>
      <c r="EA30" s="214" t="s">
        <v>331</v>
      </c>
      <c r="EB30" s="204"/>
      <c r="EC30" s="244"/>
      <c r="ED30" s="214" t="s">
        <v>331</v>
      </c>
      <c r="EE30" s="204"/>
      <c r="EF30" s="244"/>
      <c r="EG30" s="214" t="s">
        <v>331</v>
      </c>
      <c r="EH30" s="214"/>
      <c r="EI30" s="214"/>
      <c r="EJ30" s="214" t="s">
        <v>331</v>
      </c>
      <c r="EK30" s="214"/>
      <c r="EL30" s="214"/>
      <c r="EM30" s="204" t="s">
        <v>331</v>
      </c>
      <c r="EN30" s="204"/>
      <c r="EO30" s="204"/>
      <c r="EP30" s="204" t="s">
        <v>331</v>
      </c>
      <c r="EQ30" s="204"/>
      <c r="ER30" s="204"/>
      <c r="ES30" s="204" t="s">
        <v>331</v>
      </c>
      <c r="ET30" s="204"/>
      <c r="EU30" s="204"/>
      <c r="EV30" s="204" t="s">
        <v>331</v>
      </c>
      <c r="EW30" s="204"/>
      <c r="EX30" s="244"/>
      <c r="EY30" s="214">
        <v>13.04</v>
      </c>
      <c r="EZ30" s="204"/>
      <c r="FA30" s="244"/>
      <c r="FB30" s="231">
        <v>1950</v>
      </c>
      <c r="FC30" s="204"/>
      <c r="FD30" s="244"/>
      <c r="FE30" s="231">
        <v>1950</v>
      </c>
      <c r="FF30" s="204"/>
      <c r="FG30" s="244"/>
      <c r="FH30" s="231">
        <v>1950</v>
      </c>
      <c r="FI30" s="204"/>
      <c r="FJ30" s="244"/>
      <c r="FK30" s="214">
        <v>5.4</v>
      </c>
      <c r="FL30" s="204"/>
      <c r="FM30" s="244"/>
      <c r="FN30" s="204" t="s">
        <v>331</v>
      </c>
      <c r="FO30" s="204"/>
      <c r="FP30" s="244"/>
      <c r="FQ30" s="204" t="s">
        <v>331</v>
      </c>
      <c r="FR30" s="204"/>
      <c r="FS30" s="244"/>
      <c r="FT30" s="226"/>
      <c r="FU30" s="204"/>
      <c r="FV30" s="244"/>
      <c r="FW30" s="204" t="s">
        <v>331</v>
      </c>
      <c r="FX30" s="255"/>
      <c r="FY30" s="246"/>
      <c r="FZ30" s="204" t="s">
        <v>331</v>
      </c>
      <c r="GA30" s="204"/>
      <c r="GB30" s="204"/>
      <c r="GC30" s="204" t="s">
        <v>331</v>
      </c>
      <c r="GD30" s="204"/>
      <c r="GE30" s="244"/>
      <c r="GF30" s="214">
        <v>5.4</v>
      </c>
      <c r="GG30" s="244"/>
      <c r="GH30" s="244"/>
      <c r="GI30" s="204" t="s">
        <v>331</v>
      </c>
      <c r="GJ30" s="204"/>
      <c r="GK30" s="204"/>
      <c r="GL30" s="204" t="s">
        <v>331</v>
      </c>
      <c r="GM30" s="204"/>
      <c r="GN30" s="204"/>
      <c r="GO30" s="204" t="s">
        <v>331</v>
      </c>
      <c r="GP30" s="204"/>
      <c r="GQ30" s="244"/>
      <c r="GR30" s="204" t="s">
        <v>331</v>
      </c>
      <c r="GS30" s="204"/>
      <c r="GT30" s="256"/>
    </row>
    <row r="31" spans="1:202" s="230" customFormat="1" ht="16.350000000000001" customHeight="1">
      <c r="A31" s="200" t="s">
        <v>362</v>
      </c>
      <c r="B31" s="214"/>
      <c r="C31" s="214"/>
      <c r="D31" s="217"/>
      <c r="E31" s="214"/>
      <c r="F31" s="214"/>
      <c r="G31" s="217"/>
      <c r="H31" s="214"/>
      <c r="I31" s="214"/>
      <c r="J31" s="217"/>
      <c r="K31" s="214"/>
      <c r="L31" s="214"/>
      <c r="M31" s="217"/>
      <c r="N31" s="214"/>
      <c r="O31" s="214"/>
      <c r="P31" s="217"/>
      <c r="Q31" s="214"/>
      <c r="R31" s="214"/>
      <c r="S31" s="218"/>
      <c r="T31" s="214"/>
      <c r="U31" s="214"/>
      <c r="V31" s="217"/>
      <c r="W31" s="214"/>
      <c r="X31" s="214"/>
      <c r="Y31" s="217"/>
      <c r="Z31" s="214"/>
      <c r="AA31" s="214"/>
      <c r="AB31" s="217"/>
      <c r="AC31" s="214"/>
      <c r="AD31" s="214"/>
      <c r="AE31" s="217"/>
      <c r="AF31" s="214"/>
      <c r="AG31" s="214"/>
      <c r="AH31" s="217"/>
      <c r="AI31" s="214"/>
      <c r="AJ31" s="214"/>
      <c r="AK31" s="217"/>
      <c r="AL31" s="214"/>
      <c r="AM31" s="214"/>
      <c r="AN31" s="217"/>
      <c r="AO31" s="214"/>
      <c r="AP31" s="214"/>
      <c r="AQ31" s="217"/>
      <c r="AR31" s="214"/>
      <c r="AS31" s="214"/>
      <c r="AT31" s="217"/>
      <c r="AU31" s="237"/>
      <c r="AV31" s="214"/>
      <c r="AW31" s="217"/>
      <c r="AX31" s="214"/>
      <c r="AY31" s="214"/>
      <c r="AZ31" s="205"/>
      <c r="BA31" s="214"/>
      <c r="BB31" s="214"/>
      <c r="BC31" s="217"/>
      <c r="BD31" s="214"/>
      <c r="BE31" s="214"/>
      <c r="BF31" s="217"/>
      <c r="BG31" s="214"/>
      <c r="BH31" s="214"/>
      <c r="BI31" s="217"/>
      <c r="BJ31" s="214"/>
      <c r="BK31" s="214"/>
      <c r="BL31" s="217"/>
      <c r="BM31" s="214"/>
      <c r="BN31" s="214"/>
      <c r="BO31" s="217"/>
      <c r="BP31" s="214"/>
      <c r="BQ31" s="214"/>
      <c r="BR31" s="217"/>
      <c r="BS31" s="214"/>
      <c r="BT31" s="214"/>
      <c r="BU31" s="218"/>
      <c r="BV31" s="214"/>
      <c r="BW31" s="214"/>
      <c r="BX31" s="217"/>
      <c r="BY31" s="214"/>
      <c r="BZ31" s="214"/>
      <c r="CA31" s="217"/>
      <c r="CB31" s="214"/>
      <c r="CC31" s="214"/>
      <c r="CD31" s="217"/>
      <c r="CE31" s="214"/>
      <c r="CF31" s="214"/>
      <c r="CG31" s="217"/>
      <c r="CH31" s="214"/>
      <c r="CI31" s="214"/>
      <c r="CJ31" s="217"/>
      <c r="CK31" s="214"/>
      <c r="CL31" s="214"/>
      <c r="CM31" s="217"/>
      <c r="CN31" s="214"/>
      <c r="CO31" s="214"/>
      <c r="CP31" s="217"/>
      <c r="CQ31" s="206"/>
      <c r="CR31" s="214"/>
      <c r="CS31" s="205"/>
      <c r="CT31" s="206"/>
      <c r="CU31" s="214"/>
      <c r="CV31" s="205"/>
      <c r="CW31" s="206"/>
      <c r="CX31" s="214"/>
      <c r="CY31" s="205"/>
      <c r="CZ31" s="206"/>
      <c r="DA31" s="214"/>
      <c r="DB31" s="205"/>
      <c r="DC31" s="206"/>
      <c r="DD31" s="214"/>
      <c r="DE31" s="205"/>
      <c r="DF31" s="214"/>
      <c r="DG31" s="214"/>
      <c r="DH31" s="217"/>
      <c r="DI31" s="214"/>
      <c r="DJ31" s="214"/>
      <c r="DK31" s="217"/>
      <c r="DL31" s="214"/>
      <c r="DM31" s="217"/>
      <c r="DN31" s="217"/>
      <c r="DO31" s="214"/>
      <c r="DP31" s="214"/>
      <c r="DQ31" s="217"/>
      <c r="DR31" s="214"/>
      <c r="DS31" s="214"/>
      <c r="DT31" s="217"/>
      <c r="DU31" s="214"/>
      <c r="DV31" s="214"/>
      <c r="DW31" s="217"/>
      <c r="DX31" s="201"/>
      <c r="DY31" s="214"/>
      <c r="DZ31" s="217"/>
      <c r="EA31" s="206"/>
      <c r="EB31" s="214"/>
      <c r="EC31" s="217"/>
      <c r="ED31" s="206"/>
      <c r="EE31" s="214"/>
      <c r="EF31" s="217"/>
      <c r="EG31" s="206"/>
      <c r="EH31" s="206"/>
      <c r="EI31" s="206"/>
      <c r="EJ31" s="206"/>
      <c r="EK31" s="206"/>
      <c r="EL31" s="206"/>
      <c r="EM31" s="214"/>
      <c r="EN31" s="214"/>
      <c r="EO31" s="214"/>
      <c r="EP31" s="214"/>
      <c r="EQ31" s="214"/>
      <c r="ER31" s="214"/>
      <c r="ES31" s="214"/>
      <c r="ET31" s="214"/>
      <c r="EU31" s="214"/>
      <c r="EV31" s="214"/>
      <c r="EW31" s="214"/>
      <c r="EX31" s="217"/>
      <c r="EY31" s="214"/>
      <c r="EZ31" s="214"/>
      <c r="FA31" s="217"/>
      <c r="FB31" s="221"/>
      <c r="FC31" s="214"/>
      <c r="FD31" s="217"/>
      <c r="FE31" s="221"/>
      <c r="FF31" s="214"/>
      <c r="FG31" s="217"/>
      <c r="FH31" s="221"/>
      <c r="FI31" s="214"/>
      <c r="FJ31" s="217"/>
      <c r="FK31" s="214"/>
      <c r="FL31" s="214"/>
      <c r="FM31" s="217"/>
      <c r="FN31" s="221"/>
      <c r="FO31" s="214"/>
      <c r="FP31" s="217"/>
      <c r="FQ31" s="221"/>
      <c r="FR31" s="214"/>
      <c r="FS31" s="217"/>
      <c r="FT31" s="226"/>
      <c r="FU31" s="214"/>
      <c r="FV31" s="217"/>
      <c r="FW31" s="214"/>
      <c r="FX31" s="227"/>
      <c r="FY31" s="205"/>
      <c r="FZ31" s="214"/>
      <c r="GA31" s="214"/>
      <c r="GB31" s="214"/>
      <c r="GC31" s="214"/>
      <c r="GD31" s="214"/>
      <c r="GE31" s="217"/>
      <c r="GF31" s="214"/>
      <c r="GG31" s="217"/>
      <c r="GH31" s="217"/>
      <c r="GI31" s="214"/>
      <c r="GJ31" s="214"/>
      <c r="GK31" s="214"/>
      <c r="GL31" s="214"/>
      <c r="GM31" s="214"/>
      <c r="GN31" s="214"/>
      <c r="GO31" s="214"/>
      <c r="GP31" s="214"/>
      <c r="GQ31" s="217"/>
      <c r="GR31" s="214"/>
      <c r="GS31" s="214"/>
      <c r="GT31" s="243"/>
    </row>
    <row r="32" spans="1:202" s="212" customFormat="1" ht="16.350000000000001" customHeight="1">
      <c r="A32" s="213" t="s">
        <v>363</v>
      </c>
      <c r="B32" s="214">
        <v>15</v>
      </c>
      <c r="C32" s="214"/>
      <c r="D32" s="217"/>
      <c r="E32" s="214">
        <v>15</v>
      </c>
      <c r="F32" s="214"/>
      <c r="G32" s="217"/>
      <c r="H32" s="214">
        <v>15</v>
      </c>
      <c r="I32" s="214"/>
      <c r="J32" s="217"/>
      <c r="K32" s="214">
        <v>15</v>
      </c>
      <c r="L32" s="214"/>
      <c r="M32" s="217"/>
      <c r="N32" s="214">
        <v>15</v>
      </c>
      <c r="O32" s="214"/>
      <c r="P32" s="217"/>
      <c r="Q32" s="214">
        <v>15</v>
      </c>
      <c r="R32" s="214"/>
      <c r="S32" s="218"/>
      <c r="T32" s="214">
        <v>15</v>
      </c>
      <c r="U32" s="214"/>
      <c r="V32" s="217"/>
      <c r="W32" s="214">
        <v>15</v>
      </c>
      <c r="X32" s="214"/>
      <c r="Y32" s="217"/>
      <c r="Z32" s="214">
        <v>15</v>
      </c>
      <c r="AA32" s="214"/>
      <c r="AB32" s="217"/>
      <c r="AC32" s="214">
        <v>15</v>
      </c>
      <c r="AD32" s="214"/>
      <c r="AE32" s="217"/>
      <c r="AF32" s="214">
        <v>15</v>
      </c>
      <c r="AG32" s="214"/>
      <c r="AH32" s="217"/>
      <c r="AI32" s="214">
        <v>15</v>
      </c>
      <c r="AJ32" s="214"/>
      <c r="AK32" s="217"/>
      <c r="AL32" s="214">
        <v>15</v>
      </c>
      <c r="AM32" s="214"/>
      <c r="AN32" s="217"/>
      <c r="AO32" s="214"/>
      <c r="AP32" s="214"/>
      <c r="AQ32" s="217"/>
      <c r="AR32" s="214">
        <v>15</v>
      </c>
      <c r="AS32" s="214"/>
      <c r="AT32" s="217"/>
      <c r="AU32" s="204" t="s">
        <v>356</v>
      </c>
      <c r="AV32" s="214"/>
      <c r="AW32" s="217"/>
      <c r="AX32" s="214" t="s">
        <v>356</v>
      </c>
      <c r="AY32" s="214"/>
      <c r="AZ32" s="205"/>
      <c r="BA32" s="214" t="s">
        <v>356</v>
      </c>
      <c r="BB32" s="214"/>
      <c r="BC32" s="217"/>
      <c r="BD32" s="214" t="s">
        <v>356</v>
      </c>
      <c r="BE32" s="214"/>
      <c r="BF32" s="217"/>
      <c r="BG32" s="214" t="s">
        <v>356</v>
      </c>
      <c r="BH32" s="214"/>
      <c r="BI32" s="217"/>
      <c r="BJ32" s="214" t="s">
        <v>356</v>
      </c>
      <c r="BK32" s="214"/>
      <c r="BL32" s="217"/>
      <c r="BM32" s="214" t="s">
        <v>356</v>
      </c>
      <c r="BN32" s="214"/>
      <c r="BO32" s="217"/>
      <c r="BP32" s="214" t="s">
        <v>356</v>
      </c>
      <c r="BQ32" s="214"/>
      <c r="BR32" s="217"/>
      <c r="BS32" s="214" t="s">
        <v>356</v>
      </c>
      <c r="BT32" s="214"/>
      <c r="BU32" s="218"/>
      <c r="BV32" s="214" t="s">
        <v>356</v>
      </c>
      <c r="BW32" s="214"/>
      <c r="BX32" s="217"/>
      <c r="BY32" s="214">
        <v>15</v>
      </c>
      <c r="BZ32" s="214"/>
      <c r="CA32" s="217"/>
      <c r="CB32" s="214" t="s">
        <v>356</v>
      </c>
      <c r="CC32" s="214"/>
      <c r="CD32" s="217"/>
      <c r="CE32" s="214" t="s">
        <v>356</v>
      </c>
      <c r="CF32" s="214"/>
      <c r="CG32" s="217"/>
      <c r="CH32" s="214" t="s">
        <v>356</v>
      </c>
      <c r="CI32" s="214"/>
      <c r="CJ32" s="217"/>
      <c r="CK32" s="214" t="s">
        <v>356</v>
      </c>
      <c r="CL32" s="214"/>
      <c r="CM32" s="217"/>
      <c r="CN32" s="214" t="s">
        <v>356</v>
      </c>
      <c r="CO32" s="214"/>
      <c r="CP32" s="217"/>
      <c r="CQ32" s="214" t="s">
        <v>356</v>
      </c>
      <c r="CR32" s="214"/>
      <c r="CS32" s="205"/>
      <c r="CT32" s="214" t="s">
        <v>356</v>
      </c>
      <c r="CU32" s="214"/>
      <c r="CV32" s="205"/>
      <c r="CW32" s="214" t="s">
        <v>356</v>
      </c>
      <c r="CX32" s="214"/>
      <c r="CY32" s="205"/>
      <c r="CZ32" s="214" t="s">
        <v>356</v>
      </c>
      <c r="DA32" s="214"/>
      <c r="DB32" s="205"/>
      <c r="DC32" s="214" t="s">
        <v>356</v>
      </c>
      <c r="DD32" s="214"/>
      <c r="DE32" s="205"/>
      <c r="DF32" s="214" t="s">
        <v>356</v>
      </c>
      <c r="DG32" s="214"/>
      <c r="DH32" s="217"/>
      <c r="DI32" s="214">
        <v>25.5</v>
      </c>
      <c r="DJ32" s="214"/>
      <c r="DK32" s="217"/>
      <c r="DL32" s="214">
        <v>15</v>
      </c>
      <c r="DM32" s="217"/>
      <c r="DN32" s="217"/>
      <c r="DO32" s="214">
        <v>16</v>
      </c>
      <c r="DP32" s="214"/>
      <c r="DQ32" s="217"/>
      <c r="DR32" s="214">
        <v>26</v>
      </c>
      <c r="DS32" s="214"/>
      <c r="DT32" s="217"/>
      <c r="DU32" s="214">
        <v>50</v>
      </c>
      <c r="DV32" s="214"/>
      <c r="DW32" s="217"/>
      <c r="DX32" s="201">
        <v>27.25</v>
      </c>
      <c r="DY32" s="214"/>
      <c r="DZ32" s="217"/>
      <c r="EA32" s="236">
        <v>20</v>
      </c>
      <c r="EB32" s="214"/>
      <c r="EC32" s="217"/>
      <c r="ED32" s="236">
        <v>20</v>
      </c>
      <c r="EE32" s="214"/>
      <c r="EF32" s="217"/>
      <c r="EG32" s="236">
        <v>20</v>
      </c>
      <c r="EH32" s="236"/>
      <c r="EI32" s="236"/>
      <c r="EJ32" s="236">
        <v>20</v>
      </c>
      <c r="EK32" s="236"/>
      <c r="EL32" s="236"/>
      <c r="EM32" s="214">
        <v>8.17</v>
      </c>
      <c r="EN32" s="214"/>
      <c r="EO32" s="214"/>
      <c r="EP32" s="214">
        <v>8.17</v>
      </c>
      <c r="EQ32" s="214"/>
      <c r="ER32" s="214"/>
      <c r="ES32" s="214">
        <v>8.17</v>
      </c>
      <c r="ET32" s="214"/>
      <c r="EU32" s="214"/>
      <c r="EV32" s="214">
        <v>14.29</v>
      </c>
      <c r="EW32" s="214"/>
      <c r="EX32" s="217"/>
      <c r="EY32" s="214">
        <v>65.099999999999994</v>
      </c>
      <c r="EZ32" s="214"/>
      <c r="FA32" s="217"/>
      <c r="FB32" s="231">
        <v>32.840000000000003</v>
      </c>
      <c r="FC32" s="214"/>
      <c r="FD32" s="217"/>
      <c r="FE32" s="231">
        <v>1000</v>
      </c>
      <c r="FF32" s="214"/>
      <c r="FG32" s="217"/>
      <c r="FH32" s="231">
        <v>1000</v>
      </c>
      <c r="FI32" s="214"/>
      <c r="FJ32" s="217"/>
      <c r="FK32" s="214">
        <v>15</v>
      </c>
      <c r="FL32" s="214"/>
      <c r="FM32" s="217"/>
      <c r="FN32" s="231">
        <v>30</v>
      </c>
      <c r="FO32" s="214"/>
      <c r="FP32" s="217"/>
      <c r="FQ32" s="231" t="s">
        <v>331</v>
      </c>
      <c r="FR32" s="214"/>
      <c r="FS32" s="217"/>
      <c r="FT32" s="226"/>
      <c r="FU32" s="214"/>
      <c r="FV32" s="217"/>
      <c r="FW32" s="214" t="s">
        <v>331</v>
      </c>
      <c r="FX32" s="227"/>
      <c r="FY32" s="205"/>
      <c r="FZ32" s="214" t="s">
        <v>331</v>
      </c>
      <c r="GA32" s="214"/>
      <c r="GB32" s="214"/>
      <c r="GC32" s="214" t="s">
        <v>331</v>
      </c>
      <c r="GD32" s="214"/>
      <c r="GE32" s="217"/>
      <c r="GF32" s="214">
        <v>15</v>
      </c>
      <c r="GG32" s="217"/>
      <c r="GH32" s="217"/>
      <c r="GI32" s="214" t="s">
        <v>331</v>
      </c>
      <c r="GJ32" s="214"/>
      <c r="GK32" s="214"/>
      <c r="GL32" s="214" t="s">
        <v>331</v>
      </c>
      <c r="GM32" s="214"/>
      <c r="GN32" s="214"/>
      <c r="GO32" s="214" t="s">
        <v>331</v>
      </c>
      <c r="GP32" s="214"/>
      <c r="GQ32" s="217"/>
      <c r="GR32" s="214" t="s">
        <v>331</v>
      </c>
      <c r="GS32" s="214"/>
      <c r="GT32" s="243"/>
    </row>
    <row r="33" spans="1:204" s="264" customFormat="1" ht="16.350000000000001" customHeight="1">
      <c r="A33" s="213" t="s">
        <v>364</v>
      </c>
      <c r="B33" s="214" t="s">
        <v>356</v>
      </c>
      <c r="C33" s="214"/>
      <c r="D33" s="217"/>
      <c r="E33" s="214" t="s">
        <v>356</v>
      </c>
      <c r="F33" s="214"/>
      <c r="G33" s="217"/>
      <c r="H33" s="214" t="s">
        <v>356</v>
      </c>
      <c r="I33" s="214"/>
      <c r="J33" s="217"/>
      <c r="K33" s="214" t="s">
        <v>356</v>
      </c>
      <c r="L33" s="214"/>
      <c r="M33" s="217"/>
      <c r="N33" s="214" t="s">
        <v>356</v>
      </c>
      <c r="O33" s="214"/>
      <c r="P33" s="217"/>
      <c r="Q33" s="214" t="s">
        <v>356</v>
      </c>
      <c r="R33" s="214"/>
      <c r="S33" s="218"/>
      <c r="T33" s="214" t="s">
        <v>356</v>
      </c>
      <c r="U33" s="214"/>
      <c r="V33" s="217"/>
      <c r="W33" s="214" t="s">
        <v>356</v>
      </c>
      <c r="X33" s="214"/>
      <c r="Y33" s="217"/>
      <c r="Z33" s="214" t="s">
        <v>356</v>
      </c>
      <c r="AA33" s="214"/>
      <c r="AB33" s="217"/>
      <c r="AC33" s="214" t="s">
        <v>356</v>
      </c>
      <c r="AD33" s="214"/>
      <c r="AE33" s="217"/>
      <c r="AF33" s="214" t="s">
        <v>356</v>
      </c>
      <c r="AG33" s="214"/>
      <c r="AH33" s="217"/>
      <c r="AI33" s="214" t="s">
        <v>356</v>
      </c>
      <c r="AJ33" s="214"/>
      <c r="AK33" s="217"/>
      <c r="AL33" s="214" t="s">
        <v>356</v>
      </c>
      <c r="AM33" s="214"/>
      <c r="AN33" s="217"/>
      <c r="AO33" s="214" t="s">
        <v>356</v>
      </c>
      <c r="AP33" s="214"/>
      <c r="AQ33" s="217"/>
      <c r="AR33" s="214" t="s">
        <v>356</v>
      </c>
      <c r="AS33" s="214"/>
      <c r="AT33" s="217"/>
      <c r="AU33" s="266"/>
      <c r="AV33" s="214"/>
      <c r="AW33" s="217"/>
      <c r="AX33" s="214" t="s">
        <v>356</v>
      </c>
      <c r="AY33" s="214"/>
      <c r="AZ33" s="205"/>
      <c r="BA33" s="214" t="s">
        <v>356</v>
      </c>
      <c r="BB33" s="214"/>
      <c r="BC33" s="217"/>
      <c r="BD33" s="214" t="s">
        <v>356</v>
      </c>
      <c r="BE33" s="214"/>
      <c r="BF33" s="217"/>
      <c r="BG33" s="214" t="s">
        <v>356</v>
      </c>
      <c r="BH33" s="214"/>
      <c r="BI33" s="217"/>
      <c r="BJ33" s="214" t="s">
        <v>356</v>
      </c>
      <c r="BK33" s="214"/>
      <c r="BL33" s="217"/>
      <c r="BM33" s="214" t="s">
        <v>356</v>
      </c>
      <c r="BN33" s="214"/>
      <c r="BO33" s="217"/>
      <c r="BP33" s="214" t="s">
        <v>356</v>
      </c>
      <c r="BQ33" s="214"/>
      <c r="BR33" s="217"/>
      <c r="BS33" s="214" t="s">
        <v>356</v>
      </c>
      <c r="BT33" s="214"/>
      <c r="BU33" s="218"/>
      <c r="BV33" s="214" t="s">
        <v>356</v>
      </c>
      <c r="BW33" s="214"/>
      <c r="BX33" s="217"/>
      <c r="BY33" s="214" t="s">
        <v>356</v>
      </c>
      <c r="BZ33" s="214"/>
      <c r="CA33" s="217"/>
      <c r="CB33" s="214" t="s">
        <v>356</v>
      </c>
      <c r="CC33" s="214"/>
      <c r="CD33" s="217"/>
      <c r="CE33" s="214" t="s">
        <v>356</v>
      </c>
      <c r="CF33" s="214"/>
      <c r="CG33" s="217"/>
      <c r="CH33" s="214" t="s">
        <v>356</v>
      </c>
      <c r="CI33" s="214"/>
      <c r="CJ33" s="217"/>
      <c r="CK33" s="214" t="s">
        <v>356</v>
      </c>
      <c r="CL33" s="214"/>
      <c r="CM33" s="217"/>
      <c r="CN33" s="214" t="s">
        <v>356</v>
      </c>
      <c r="CO33" s="214"/>
      <c r="CP33" s="217"/>
      <c r="CQ33" s="214" t="s">
        <v>356</v>
      </c>
      <c r="CR33" s="214"/>
      <c r="CS33" s="205"/>
      <c r="CT33" s="214" t="s">
        <v>356</v>
      </c>
      <c r="CU33" s="214"/>
      <c r="CV33" s="205"/>
      <c r="CW33" s="214" t="s">
        <v>356</v>
      </c>
      <c r="CX33" s="214"/>
      <c r="CY33" s="205"/>
      <c r="CZ33" s="214" t="s">
        <v>356</v>
      </c>
      <c r="DA33" s="214"/>
      <c r="DB33" s="205"/>
      <c r="DC33" s="214" t="s">
        <v>356</v>
      </c>
      <c r="DD33" s="214"/>
      <c r="DE33" s="205"/>
      <c r="DF33" s="214" t="s">
        <v>356</v>
      </c>
      <c r="DG33" s="214"/>
      <c r="DH33" s="217"/>
      <c r="DI33" s="267"/>
      <c r="DJ33" s="214"/>
      <c r="DK33" s="217"/>
      <c r="DL33" s="214" t="s">
        <v>356</v>
      </c>
      <c r="DM33" s="217"/>
      <c r="DN33" s="217"/>
      <c r="DO33" s="214" t="s">
        <v>356</v>
      </c>
      <c r="DP33" s="214"/>
      <c r="DQ33" s="217"/>
      <c r="DR33" s="214"/>
      <c r="DS33" s="214"/>
      <c r="DT33" s="217"/>
      <c r="DU33" s="214">
        <v>0</v>
      </c>
      <c r="DV33" s="214"/>
      <c r="DW33" s="217"/>
      <c r="DX33" s="204" t="s">
        <v>331</v>
      </c>
      <c r="DY33" s="214"/>
      <c r="DZ33" s="217"/>
      <c r="EA33" s="214" t="s">
        <v>356</v>
      </c>
      <c r="EB33" s="214"/>
      <c r="EC33" s="217"/>
      <c r="ED33" s="214" t="s">
        <v>356</v>
      </c>
      <c r="EE33" s="214"/>
      <c r="EF33" s="217"/>
      <c r="EG33" s="214" t="s">
        <v>356</v>
      </c>
      <c r="EH33" s="214"/>
      <c r="EI33" s="214"/>
      <c r="EJ33" s="214" t="s">
        <v>356</v>
      </c>
      <c r="EK33" s="214"/>
      <c r="EL33" s="214"/>
      <c r="EM33" s="214" t="s">
        <v>343</v>
      </c>
      <c r="EN33" s="214"/>
      <c r="EO33" s="214"/>
      <c r="EP33" s="214" t="s">
        <v>343</v>
      </c>
      <c r="EQ33" s="214"/>
      <c r="ER33" s="214"/>
      <c r="ES33" s="214" t="s">
        <v>343</v>
      </c>
      <c r="ET33" s="214"/>
      <c r="EU33" s="214"/>
      <c r="EV33" s="214"/>
      <c r="EW33" s="214"/>
      <c r="EX33" s="217"/>
      <c r="EY33" s="214" t="s">
        <v>356</v>
      </c>
      <c r="EZ33" s="214"/>
      <c r="FA33" s="217"/>
      <c r="FB33" s="263" t="s">
        <v>356</v>
      </c>
      <c r="FC33" s="214"/>
      <c r="FD33" s="217"/>
      <c r="FE33" s="263">
        <v>0</v>
      </c>
      <c r="FF33" s="214"/>
      <c r="FG33" s="217"/>
      <c r="FH33" s="263">
        <v>0</v>
      </c>
      <c r="FI33" s="214"/>
      <c r="FJ33" s="217"/>
      <c r="FK33" s="214" t="s">
        <v>356</v>
      </c>
      <c r="FL33" s="214"/>
      <c r="FM33" s="217"/>
      <c r="FN33" s="263" t="s">
        <v>356</v>
      </c>
      <c r="FO33" s="214"/>
      <c r="FP33" s="217"/>
      <c r="FQ33" s="263">
        <v>0</v>
      </c>
      <c r="FR33" s="214"/>
      <c r="FS33" s="217"/>
      <c r="FT33" s="226"/>
      <c r="FU33" s="214"/>
      <c r="FV33" s="217"/>
      <c r="FW33" s="214">
        <v>0</v>
      </c>
      <c r="FX33" s="227"/>
      <c r="FY33" s="205"/>
      <c r="FZ33" s="214">
        <v>0</v>
      </c>
      <c r="GA33" s="214"/>
      <c r="GB33" s="214"/>
      <c r="GC33" s="214">
        <v>0</v>
      </c>
      <c r="GD33" s="214"/>
      <c r="GE33" s="217"/>
      <c r="GF33" s="214" t="s">
        <v>356</v>
      </c>
      <c r="GG33" s="217"/>
      <c r="GH33" s="217"/>
      <c r="GI33" s="214">
        <v>0</v>
      </c>
      <c r="GJ33" s="214"/>
      <c r="GK33" s="214"/>
      <c r="GL33" s="214">
        <v>0</v>
      </c>
      <c r="GM33" s="214"/>
      <c r="GN33" s="214"/>
      <c r="GO33" s="214">
        <v>0</v>
      </c>
      <c r="GP33" s="214"/>
      <c r="GQ33" s="217"/>
      <c r="GR33" s="214">
        <v>0</v>
      </c>
      <c r="GS33" s="214"/>
      <c r="GT33" s="243"/>
    </row>
    <row r="34" spans="1:204" s="264" customFormat="1" ht="22.35" customHeight="1">
      <c r="A34" s="213" t="s">
        <v>365</v>
      </c>
      <c r="B34" s="214" t="s">
        <v>366</v>
      </c>
      <c r="C34" s="214"/>
      <c r="D34" s="217"/>
      <c r="E34" s="214" t="s">
        <v>366</v>
      </c>
      <c r="F34" s="214"/>
      <c r="G34" s="217"/>
      <c r="H34" s="214" t="s">
        <v>366</v>
      </c>
      <c r="I34" s="214"/>
      <c r="J34" s="217"/>
      <c r="K34" s="214" t="s">
        <v>366</v>
      </c>
      <c r="L34" s="214"/>
      <c r="M34" s="217"/>
      <c r="N34" s="214" t="s">
        <v>366</v>
      </c>
      <c r="O34" s="214"/>
      <c r="P34" s="217"/>
      <c r="Q34" s="214" t="s">
        <v>366</v>
      </c>
      <c r="R34" s="214"/>
      <c r="S34" s="218"/>
      <c r="T34" s="214" t="s">
        <v>366</v>
      </c>
      <c r="U34" s="214"/>
      <c r="V34" s="217"/>
      <c r="W34" s="214" t="s">
        <v>366</v>
      </c>
      <c r="X34" s="214"/>
      <c r="Y34" s="217"/>
      <c r="Z34" s="214" t="s">
        <v>366</v>
      </c>
      <c r="AA34" s="214"/>
      <c r="AB34" s="217"/>
      <c r="AC34" s="214" t="s">
        <v>366</v>
      </c>
      <c r="AD34" s="214"/>
      <c r="AE34" s="217"/>
      <c r="AF34" s="214" t="s">
        <v>366</v>
      </c>
      <c r="AG34" s="214"/>
      <c r="AH34" s="217"/>
      <c r="AI34" s="214" t="s">
        <v>366</v>
      </c>
      <c r="AJ34" s="214"/>
      <c r="AK34" s="217"/>
      <c r="AL34" s="214" t="s">
        <v>366</v>
      </c>
      <c r="AM34" s="214"/>
      <c r="AN34" s="217"/>
      <c r="AO34" s="214" t="s">
        <v>366</v>
      </c>
      <c r="AP34" s="214"/>
      <c r="AQ34" s="217"/>
      <c r="AR34" s="214" t="s">
        <v>366</v>
      </c>
      <c r="AS34" s="214"/>
      <c r="AT34" s="217"/>
      <c r="AU34" s="263">
        <v>150</v>
      </c>
      <c r="AV34" s="214"/>
      <c r="AW34" s="217"/>
      <c r="AX34" s="214">
        <v>150</v>
      </c>
      <c r="AY34" s="214"/>
      <c r="AZ34" s="205"/>
      <c r="BA34" s="214">
        <v>150</v>
      </c>
      <c r="BB34" s="214"/>
      <c r="BC34" s="217"/>
      <c r="BD34" s="214">
        <v>150</v>
      </c>
      <c r="BE34" s="214"/>
      <c r="BF34" s="217"/>
      <c r="BG34" s="214">
        <v>150</v>
      </c>
      <c r="BH34" s="214"/>
      <c r="BI34" s="217"/>
      <c r="BJ34" s="214">
        <v>150</v>
      </c>
      <c r="BK34" s="214"/>
      <c r="BL34" s="217"/>
      <c r="BM34" s="214">
        <v>150</v>
      </c>
      <c r="BN34" s="214"/>
      <c r="BO34" s="217"/>
      <c r="BP34" s="214">
        <v>150</v>
      </c>
      <c r="BQ34" s="214"/>
      <c r="BR34" s="217"/>
      <c r="BS34" s="214">
        <v>150</v>
      </c>
      <c r="BT34" s="214"/>
      <c r="BU34" s="218"/>
      <c r="BV34" s="214">
        <v>150</v>
      </c>
      <c r="BW34" s="214"/>
      <c r="BX34" s="217"/>
      <c r="BY34" s="214" t="s">
        <v>366</v>
      </c>
      <c r="BZ34" s="214"/>
      <c r="CA34" s="217"/>
      <c r="CB34" s="214">
        <v>150</v>
      </c>
      <c r="CC34" s="214"/>
      <c r="CD34" s="217"/>
      <c r="CE34" s="214">
        <v>150</v>
      </c>
      <c r="CF34" s="214"/>
      <c r="CG34" s="217"/>
      <c r="CH34" s="214">
        <v>150</v>
      </c>
      <c r="CI34" s="214"/>
      <c r="CJ34" s="217"/>
      <c r="CK34" s="214">
        <v>150</v>
      </c>
      <c r="CL34" s="214"/>
      <c r="CM34" s="217"/>
      <c r="CN34" s="214">
        <v>150</v>
      </c>
      <c r="CO34" s="214"/>
      <c r="CP34" s="217"/>
      <c r="CQ34" s="223">
        <v>150</v>
      </c>
      <c r="CR34" s="214"/>
      <c r="CS34" s="205"/>
      <c r="CT34" s="223">
        <v>150</v>
      </c>
      <c r="CU34" s="214"/>
      <c r="CV34" s="205"/>
      <c r="CW34" s="223">
        <v>150</v>
      </c>
      <c r="CX34" s="214"/>
      <c r="CY34" s="205"/>
      <c r="CZ34" s="223">
        <v>150</v>
      </c>
      <c r="DA34" s="214"/>
      <c r="DB34" s="205"/>
      <c r="DC34" s="223">
        <v>150</v>
      </c>
      <c r="DD34" s="214"/>
      <c r="DE34" s="205"/>
      <c r="DF34" s="214">
        <v>150</v>
      </c>
      <c r="DG34" s="214"/>
      <c r="DH34" s="217"/>
      <c r="DI34" s="267">
        <v>150</v>
      </c>
      <c r="DJ34" s="214"/>
      <c r="DK34" s="217"/>
      <c r="DL34" s="214" t="s">
        <v>366</v>
      </c>
      <c r="DM34" s="217"/>
      <c r="DN34" s="217"/>
      <c r="DO34" s="214">
        <v>150</v>
      </c>
      <c r="DP34" s="214"/>
      <c r="DQ34" s="217"/>
      <c r="DR34" s="214"/>
      <c r="DS34" s="214"/>
      <c r="DT34" s="217"/>
      <c r="DU34" s="214">
        <v>50</v>
      </c>
      <c r="DV34" s="214"/>
      <c r="DW34" s="217"/>
      <c r="DX34" s="204" t="s">
        <v>331</v>
      </c>
      <c r="DY34" s="214"/>
      <c r="DZ34" s="217"/>
      <c r="EA34" s="236">
        <v>150</v>
      </c>
      <c r="EB34" s="214"/>
      <c r="EC34" s="217"/>
      <c r="ED34" s="236">
        <v>150</v>
      </c>
      <c r="EE34" s="214"/>
      <c r="EF34" s="217"/>
      <c r="EG34" s="236">
        <v>150</v>
      </c>
      <c r="EH34" s="236"/>
      <c r="EI34" s="236"/>
      <c r="EJ34" s="236">
        <v>150</v>
      </c>
      <c r="EK34" s="236"/>
      <c r="EL34" s="236"/>
      <c r="EM34" s="214">
        <v>150</v>
      </c>
      <c r="EN34" s="214"/>
      <c r="EO34" s="214"/>
      <c r="EP34" s="214">
        <v>150</v>
      </c>
      <c r="EQ34" s="214"/>
      <c r="ER34" s="214"/>
      <c r="ES34" s="214">
        <v>150</v>
      </c>
      <c r="ET34" s="214"/>
      <c r="EU34" s="214"/>
      <c r="EV34" s="214"/>
      <c r="EW34" s="214"/>
      <c r="EX34" s="217"/>
      <c r="EY34" s="214">
        <v>150</v>
      </c>
      <c r="EZ34" s="214"/>
      <c r="FA34" s="217"/>
      <c r="FB34" s="263">
        <v>52.63</v>
      </c>
      <c r="FC34" s="214"/>
      <c r="FD34" s="217"/>
      <c r="FE34" s="263" t="s">
        <v>367</v>
      </c>
      <c r="FF34" s="214"/>
      <c r="FG34" s="217"/>
      <c r="FH34" s="263" t="s">
        <v>367</v>
      </c>
      <c r="FI34" s="214"/>
      <c r="FJ34" s="217"/>
      <c r="FK34" s="214" t="s">
        <v>366</v>
      </c>
      <c r="FL34" s="214"/>
      <c r="FM34" s="217"/>
      <c r="FN34" s="263">
        <v>50</v>
      </c>
      <c r="FO34" s="214"/>
      <c r="FP34" s="217"/>
      <c r="FQ34" s="214" t="s">
        <v>368</v>
      </c>
      <c r="FR34" s="214"/>
      <c r="FS34" s="217"/>
      <c r="FT34" s="226"/>
      <c r="FU34" s="214"/>
      <c r="FV34" s="217"/>
      <c r="FW34" s="214" t="s">
        <v>368</v>
      </c>
      <c r="FX34" s="227"/>
      <c r="FY34" s="205"/>
      <c r="FZ34" s="214" t="s">
        <v>368</v>
      </c>
      <c r="GA34" s="214"/>
      <c r="GB34" s="214"/>
      <c r="GC34" s="214" t="s">
        <v>368</v>
      </c>
      <c r="GD34" s="214"/>
      <c r="GE34" s="217"/>
      <c r="GF34" s="214" t="s">
        <v>366</v>
      </c>
      <c r="GG34" s="217"/>
      <c r="GH34" s="217"/>
      <c r="GI34" s="214" t="s">
        <v>368</v>
      </c>
      <c r="GJ34" s="214"/>
      <c r="GK34" s="214"/>
      <c r="GL34" s="214" t="s">
        <v>368</v>
      </c>
      <c r="GM34" s="214"/>
      <c r="GN34" s="214"/>
      <c r="GO34" s="214" t="s">
        <v>368</v>
      </c>
      <c r="GP34" s="214"/>
      <c r="GQ34" s="217"/>
      <c r="GR34" s="214" t="s">
        <v>368</v>
      </c>
      <c r="GS34" s="214"/>
      <c r="GT34" s="243"/>
    </row>
    <row r="35" spans="1:204" s="230" customFormat="1" ht="20.85" customHeight="1">
      <c r="A35" s="213" t="s">
        <v>369</v>
      </c>
      <c r="B35" s="214">
        <v>38</v>
      </c>
      <c r="C35" s="228">
        <v>555</v>
      </c>
      <c r="D35" s="217">
        <v>23106.560000000001</v>
      </c>
      <c r="E35" s="214">
        <v>38</v>
      </c>
      <c r="F35" s="214"/>
      <c r="G35" s="217"/>
      <c r="H35" s="214">
        <v>38</v>
      </c>
      <c r="I35" s="214"/>
      <c r="J35" s="217"/>
      <c r="K35" s="214">
        <v>38</v>
      </c>
      <c r="L35" s="214"/>
      <c r="M35" s="217"/>
      <c r="N35" s="214">
        <v>38</v>
      </c>
      <c r="O35" s="214"/>
      <c r="P35" s="217"/>
      <c r="Q35" s="214">
        <v>38</v>
      </c>
      <c r="R35" s="214"/>
      <c r="S35" s="218"/>
      <c r="T35" s="214">
        <v>38</v>
      </c>
      <c r="U35" s="214"/>
      <c r="V35" s="217"/>
      <c r="W35" s="214">
        <v>38</v>
      </c>
      <c r="X35" s="214"/>
      <c r="Y35" s="217"/>
      <c r="Z35" s="214">
        <v>38</v>
      </c>
      <c r="AA35" s="214"/>
      <c r="AB35" s="217"/>
      <c r="AC35" s="214">
        <v>38</v>
      </c>
      <c r="AD35" s="214"/>
      <c r="AE35" s="217"/>
      <c r="AF35" s="214">
        <v>38</v>
      </c>
      <c r="AG35" s="214"/>
      <c r="AH35" s="217"/>
      <c r="AI35" s="214">
        <v>38</v>
      </c>
      <c r="AJ35" s="214"/>
      <c r="AK35" s="217"/>
      <c r="AL35" s="214">
        <v>38</v>
      </c>
      <c r="AM35" s="214"/>
      <c r="AN35" s="217"/>
      <c r="AO35" s="214">
        <v>5</v>
      </c>
      <c r="AP35" s="214"/>
      <c r="AQ35" s="217"/>
      <c r="AR35" s="214">
        <v>38</v>
      </c>
      <c r="AS35" s="214"/>
      <c r="AT35" s="217"/>
      <c r="AU35" s="221">
        <v>15</v>
      </c>
      <c r="AV35" s="214"/>
      <c r="AW35" s="217"/>
      <c r="AX35" s="214">
        <v>30</v>
      </c>
      <c r="AY35" s="214"/>
      <c r="AZ35" s="205"/>
      <c r="BA35" s="214">
        <v>30</v>
      </c>
      <c r="BB35" s="214"/>
      <c r="BC35" s="217"/>
      <c r="BD35" s="214">
        <v>25</v>
      </c>
      <c r="BE35" s="214"/>
      <c r="BF35" s="217"/>
      <c r="BG35" s="214">
        <v>20</v>
      </c>
      <c r="BH35" s="214"/>
      <c r="BI35" s="217"/>
      <c r="BJ35" s="214">
        <v>30</v>
      </c>
      <c r="BK35" s="214"/>
      <c r="BL35" s="217"/>
      <c r="BM35" s="214">
        <v>15</v>
      </c>
      <c r="BN35" s="214"/>
      <c r="BO35" s="217"/>
      <c r="BP35" s="214">
        <v>15</v>
      </c>
      <c r="BQ35" s="214"/>
      <c r="BR35" s="217"/>
      <c r="BS35" s="214">
        <v>15</v>
      </c>
      <c r="BT35" s="214"/>
      <c r="BU35" s="218"/>
      <c r="BV35" s="214">
        <v>15</v>
      </c>
      <c r="BW35" s="214"/>
      <c r="BX35" s="217"/>
      <c r="BY35" s="214">
        <v>38</v>
      </c>
      <c r="BZ35" s="214"/>
      <c r="CA35" s="217"/>
      <c r="CB35" s="214">
        <v>15</v>
      </c>
      <c r="CC35" s="214"/>
      <c r="CD35" s="217"/>
      <c r="CE35" s="214">
        <v>15</v>
      </c>
      <c r="CF35" s="214"/>
      <c r="CG35" s="217"/>
      <c r="CH35" s="214">
        <v>15</v>
      </c>
      <c r="CI35" s="214"/>
      <c r="CJ35" s="217"/>
      <c r="CK35" s="214">
        <v>15</v>
      </c>
      <c r="CL35" s="214"/>
      <c r="CM35" s="217"/>
      <c r="CN35" s="214">
        <v>20</v>
      </c>
      <c r="CO35" s="214"/>
      <c r="CP35" s="217"/>
      <c r="CQ35" s="223">
        <v>25.830258302583026</v>
      </c>
      <c r="CR35" s="214"/>
      <c r="CS35" s="205"/>
      <c r="CT35" s="223">
        <v>25.830258302583026</v>
      </c>
      <c r="CU35" s="214"/>
      <c r="CV35" s="205"/>
      <c r="CW35" s="223">
        <v>25.830258302583026</v>
      </c>
      <c r="CX35" s="214"/>
      <c r="CY35" s="205"/>
      <c r="CZ35" s="223">
        <v>25.830258302583026</v>
      </c>
      <c r="DA35" s="214"/>
      <c r="DB35" s="205"/>
      <c r="DC35" s="223">
        <v>25.830258302583026</v>
      </c>
      <c r="DD35" s="214"/>
      <c r="DE35" s="205"/>
      <c r="DF35" s="214">
        <v>15</v>
      </c>
      <c r="DG35" s="214"/>
      <c r="DH35" s="217"/>
      <c r="DI35" s="267">
        <v>30</v>
      </c>
      <c r="DJ35" s="214"/>
      <c r="DK35" s="217"/>
      <c r="DL35" s="214">
        <v>38</v>
      </c>
      <c r="DM35" s="217"/>
      <c r="DN35" s="217"/>
      <c r="DO35" s="214">
        <v>15</v>
      </c>
      <c r="DP35" s="214"/>
      <c r="DQ35" s="217"/>
      <c r="DR35" s="214">
        <v>26</v>
      </c>
      <c r="DS35" s="214"/>
      <c r="DT35" s="217"/>
      <c r="DU35" s="214">
        <v>15</v>
      </c>
      <c r="DV35" s="214"/>
      <c r="DW35" s="217"/>
      <c r="DX35" s="201">
        <v>100</v>
      </c>
      <c r="DY35" s="214"/>
      <c r="DZ35" s="217"/>
      <c r="EA35" s="223">
        <v>30</v>
      </c>
      <c r="EB35" s="214"/>
      <c r="EC35" s="217"/>
      <c r="ED35" s="223">
        <v>30</v>
      </c>
      <c r="EE35" s="214"/>
      <c r="EF35" s="217"/>
      <c r="EG35" s="206">
        <v>18</v>
      </c>
      <c r="EH35" s="206"/>
      <c r="EI35" s="206"/>
      <c r="EJ35" s="206">
        <v>18</v>
      </c>
      <c r="EK35" s="206"/>
      <c r="EL35" s="206"/>
      <c r="EM35" s="214">
        <v>8.18</v>
      </c>
      <c r="EN35" s="214"/>
      <c r="EO35" s="214"/>
      <c r="EP35" s="214">
        <v>8.18</v>
      </c>
      <c r="EQ35" s="214"/>
      <c r="ER35" s="214"/>
      <c r="ES35" s="214">
        <v>8.18</v>
      </c>
      <c r="ET35" s="214"/>
      <c r="EU35" s="214"/>
      <c r="EV35" s="214">
        <v>5</v>
      </c>
      <c r="EW35" s="214"/>
      <c r="EX35" s="217"/>
      <c r="EY35" s="214">
        <v>16.3</v>
      </c>
      <c r="EZ35" s="214"/>
      <c r="FA35" s="217"/>
      <c r="FB35" s="221">
        <v>31.58</v>
      </c>
      <c r="FC35" s="214"/>
      <c r="FD35" s="217"/>
      <c r="FE35" s="221">
        <v>50</v>
      </c>
      <c r="FF35" s="214"/>
      <c r="FG35" s="217"/>
      <c r="FH35" s="221">
        <v>50</v>
      </c>
      <c r="FI35" s="214"/>
      <c r="FJ35" s="217"/>
      <c r="FK35" s="214">
        <v>38</v>
      </c>
      <c r="FL35" s="214"/>
      <c r="FM35" s="217"/>
      <c r="FN35" s="221">
        <v>30</v>
      </c>
      <c r="FO35" s="214"/>
      <c r="FP35" s="217"/>
      <c r="FQ35" s="221">
        <v>10</v>
      </c>
      <c r="FR35" s="214"/>
      <c r="FS35" s="217"/>
      <c r="FT35" s="226"/>
      <c r="FU35" s="214"/>
      <c r="FV35" s="217"/>
      <c r="FW35" s="214">
        <v>10</v>
      </c>
      <c r="FX35" s="227"/>
      <c r="FY35" s="205"/>
      <c r="FZ35" s="214">
        <v>10</v>
      </c>
      <c r="GA35" s="214"/>
      <c r="GB35" s="214"/>
      <c r="GC35" s="214">
        <v>10</v>
      </c>
      <c r="GD35" s="214"/>
      <c r="GE35" s="217"/>
      <c r="GF35" s="214">
        <v>38</v>
      </c>
      <c r="GG35" s="217"/>
      <c r="GH35" s="217"/>
      <c r="GI35" s="214">
        <v>10</v>
      </c>
      <c r="GJ35" s="214"/>
      <c r="GK35" s="214"/>
      <c r="GL35" s="214">
        <v>10</v>
      </c>
      <c r="GM35" s="214"/>
      <c r="GN35" s="214"/>
      <c r="GO35" s="214">
        <v>10</v>
      </c>
      <c r="GP35" s="214"/>
      <c r="GQ35" s="217"/>
      <c r="GR35" s="214">
        <v>10</v>
      </c>
      <c r="GS35" s="214"/>
      <c r="GT35" s="243"/>
    </row>
    <row r="36" spans="1:204" s="230" customFormat="1" ht="16.350000000000001" customHeight="1">
      <c r="A36" s="213" t="s">
        <v>370</v>
      </c>
      <c r="B36" s="214">
        <v>32</v>
      </c>
      <c r="C36" s="214"/>
      <c r="D36" s="217"/>
      <c r="E36" s="214">
        <v>32</v>
      </c>
      <c r="F36" s="214"/>
      <c r="G36" s="217"/>
      <c r="H36" s="214">
        <v>32</v>
      </c>
      <c r="I36" s="214"/>
      <c r="J36" s="217"/>
      <c r="K36" s="214">
        <v>32</v>
      </c>
      <c r="L36" s="214"/>
      <c r="M36" s="217"/>
      <c r="N36" s="214">
        <v>32</v>
      </c>
      <c r="O36" s="214"/>
      <c r="P36" s="217"/>
      <c r="Q36" s="214">
        <v>32</v>
      </c>
      <c r="R36" s="214"/>
      <c r="S36" s="218"/>
      <c r="T36" s="214">
        <v>32</v>
      </c>
      <c r="U36" s="214"/>
      <c r="V36" s="217"/>
      <c r="W36" s="214">
        <v>32</v>
      </c>
      <c r="X36" s="214"/>
      <c r="Y36" s="217"/>
      <c r="Z36" s="214">
        <v>32</v>
      </c>
      <c r="AA36" s="214"/>
      <c r="AB36" s="217"/>
      <c r="AC36" s="214">
        <v>32</v>
      </c>
      <c r="AD36" s="214"/>
      <c r="AE36" s="217"/>
      <c r="AF36" s="214">
        <v>32</v>
      </c>
      <c r="AG36" s="214"/>
      <c r="AH36" s="217"/>
      <c r="AI36" s="214">
        <v>32</v>
      </c>
      <c r="AJ36" s="214"/>
      <c r="AK36" s="217"/>
      <c r="AL36" s="214">
        <v>32</v>
      </c>
      <c r="AM36" s="214"/>
      <c r="AN36" s="217"/>
      <c r="AO36" s="214"/>
      <c r="AP36" s="214"/>
      <c r="AQ36" s="217"/>
      <c r="AR36" s="214">
        <v>32</v>
      </c>
      <c r="AS36" s="214"/>
      <c r="AT36" s="217"/>
      <c r="AU36" s="204" t="s">
        <v>356</v>
      </c>
      <c r="AV36" s="214"/>
      <c r="AW36" s="217"/>
      <c r="AX36" s="214">
        <v>30</v>
      </c>
      <c r="AY36" s="214"/>
      <c r="AZ36" s="205"/>
      <c r="BA36" s="214">
        <v>30</v>
      </c>
      <c r="BB36" s="214"/>
      <c r="BC36" s="217"/>
      <c r="BD36" s="214">
        <v>30</v>
      </c>
      <c r="BE36" s="214"/>
      <c r="BF36" s="217"/>
      <c r="BG36" s="214">
        <v>30</v>
      </c>
      <c r="BH36" s="214"/>
      <c r="BI36" s="217"/>
      <c r="BJ36" s="214">
        <v>30</v>
      </c>
      <c r="BK36" s="214"/>
      <c r="BL36" s="217"/>
      <c r="BM36" s="204" t="s">
        <v>331</v>
      </c>
      <c r="BN36" s="214"/>
      <c r="BO36" s="217"/>
      <c r="BP36" s="204" t="s">
        <v>331</v>
      </c>
      <c r="BQ36" s="214"/>
      <c r="BR36" s="217"/>
      <c r="BS36" s="204" t="s">
        <v>331</v>
      </c>
      <c r="BT36" s="214"/>
      <c r="BU36" s="218"/>
      <c r="BV36" s="204" t="s">
        <v>331</v>
      </c>
      <c r="BW36" s="214"/>
      <c r="BX36" s="217"/>
      <c r="BY36" s="214">
        <v>32</v>
      </c>
      <c r="BZ36" s="214"/>
      <c r="CA36" s="217"/>
      <c r="CB36" s="204" t="s">
        <v>331</v>
      </c>
      <c r="CC36" s="214"/>
      <c r="CD36" s="217"/>
      <c r="CE36" s="204" t="s">
        <v>331</v>
      </c>
      <c r="CF36" s="214"/>
      <c r="CG36" s="217"/>
      <c r="CH36" s="204" t="s">
        <v>331</v>
      </c>
      <c r="CI36" s="214"/>
      <c r="CJ36" s="217"/>
      <c r="CK36" s="204" t="s">
        <v>331</v>
      </c>
      <c r="CL36" s="214"/>
      <c r="CM36" s="217"/>
      <c r="CN36" s="214" t="s">
        <v>343</v>
      </c>
      <c r="CO36" s="214"/>
      <c r="CP36" s="217"/>
      <c r="CQ36" s="223">
        <v>15</v>
      </c>
      <c r="CR36" s="214"/>
      <c r="CS36" s="205"/>
      <c r="CT36" s="223">
        <v>15</v>
      </c>
      <c r="CU36" s="214"/>
      <c r="CV36" s="205"/>
      <c r="CW36" s="223">
        <v>15</v>
      </c>
      <c r="CX36" s="214"/>
      <c r="CY36" s="205"/>
      <c r="CZ36" s="223">
        <v>15</v>
      </c>
      <c r="DA36" s="214"/>
      <c r="DB36" s="205"/>
      <c r="DC36" s="223">
        <v>15</v>
      </c>
      <c r="DD36" s="214"/>
      <c r="DE36" s="205"/>
      <c r="DF36" s="214">
        <v>16</v>
      </c>
      <c r="DG36" s="214"/>
      <c r="DH36" s="217"/>
      <c r="DI36" s="267">
        <v>20.45</v>
      </c>
      <c r="DJ36" s="214"/>
      <c r="DK36" s="217"/>
      <c r="DL36" s="214">
        <v>32</v>
      </c>
      <c r="DM36" s="217"/>
      <c r="DN36" s="217"/>
      <c r="DO36" s="214">
        <v>15</v>
      </c>
      <c r="DP36" s="214"/>
      <c r="DQ36" s="217"/>
      <c r="DR36" s="214" t="s">
        <v>331</v>
      </c>
      <c r="DS36" s="214"/>
      <c r="DT36" s="217"/>
      <c r="DU36" s="214" t="s">
        <v>331</v>
      </c>
      <c r="DV36" s="214"/>
      <c r="DW36" s="217"/>
      <c r="DX36" s="204" t="s">
        <v>331</v>
      </c>
      <c r="DY36" s="214"/>
      <c r="DZ36" s="217"/>
      <c r="EA36" s="223">
        <v>35</v>
      </c>
      <c r="EB36" s="214"/>
      <c r="EC36" s="217"/>
      <c r="ED36" s="223">
        <v>35</v>
      </c>
      <c r="EE36" s="214"/>
      <c r="EF36" s="217"/>
      <c r="EG36" s="223">
        <v>35</v>
      </c>
      <c r="EH36" s="223"/>
      <c r="EI36" s="223"/>
      <c r="EJ36" s="223">
        <v>35</v>
      </c>
      <c r="EK36" s="223"/>
      <c r="EL36" s="223"/>
      <c r="EM36" s="214" t="s">
        <v>343</v>
      </c>
      <c r="EN36" s="214"/>
      <c r="EO36" s="214"/>
      <c r="EP36" s="214" t="s">
        <v>343</v>
      </c>
      <c r="EQ36" s="214"/>
      <c r="ER36" s="214"/>
      <c r="ES36" s="214" t="s">
        <v>343</v>
      </c>
      <c r="ET36" s="214"/>
      <c r="EU36" s="214"/>
      <c r="EV36" s="214">
        <v>4.29</v>
      </c>
      <c r="EW36" s="214"/>
      <c r="EX36" s="217"/>
      <c r="EY36" s="214">
        <v>25.1</v>
      </c>
      <c r="EZ36" s="214"/>
      <c r="FA36" s="217"/>
      <c r="FB36" s="221" t="s">
        <v>356</v>
      </c>
      <c r="FC36" s="214"/>
      <c r="FD36" s="217"/>
      <c r="FE36" s="221" t="s">
        <v>356</v>
      </c>
      <c r="FF36" s="214"/>
      <c r="FG36" s="217"/>
      <c r="FH36" s="221" t="s">
        <v>356</v>
      </c>
      <c r="FI36" s="214"/>
      <c r="FJ36" s="217"/>
      <c r="FK36" s="214">
        <v>32</v>
      </c>
      <c r="FL36" s="214"/>
      <c r="FM36" s="217"/>
      <c r="FN36" s="221">
        <v>15</v>
      </c>
      <c r="FO36" s="214"/>
      <c r="FP36" s="217"/>
      <c r="FQ36" s="221">
        <v>10</v>
      </c>
      <c r="FR36" s="214"/>
      <c r="FS36" s="217"/>
      <c r="FT36" s="226"/>
      <c r="FU36" s="214"/>
      <c r="FV36" s="217"/>
      <c r="FW36" s="214">
        <v>10</v>
      </c>
      <c r="FX36" s="227"/>
      <c r="FY36" s="205"/>
      <c r="FZ36" s="214">
        <v>10</v>
      </c>
      <c r="GA36" s="214"/>
      <c r="GB36" s="214"/>
      <c r="GC36" s="214">
        <v>10</v>
      </c>
      <c r="GD36" s="214"/>
      <c r="GE36" s="217"/>
      <c r="GF36" s="214">
        <v>32</v>
      </c>
      <c r="GG36" s="217"/>
      <c r="GH36" s="217"/>
      <c r="GI36" s="214">
        <v>10</v>
      </c>
      <c r="GJ36" s="214"/>
      <c r="GK36" s="214"/>
      <c r="GL36" s="214">
        <v>10</v>
      </c>
      <c r="GM36" s="214"/>
      <c r="GN36" s="214"/>
      <c r="GO36" s="214">
        <v>10</v>
      </c>
      <c r="GP36" s="214"/>
      <c r="GQ36" s="217"/>
      <c r="GR36" s="214">
        <v>10</v>
      </c>
      <c r="GS36" s="214"/>
      <c r="GT36" s="243"/>
    </row>
    <row r="37" spans="1:204" s="230" customFormat="1" ht="16.350000000000001" customHeight="1">
      <c r="A37" s="213" t="s">
        <v>371</v>
      </c>
      <c r="B37" s="214" t="s">
        <v>372</v>
      </c>
      <c r="C37" s="214"/>
      <c r="D37" s="217"/>
      <c r="E37" s="214" t="s">
        <v>372</v>
      </c>
      <c r="F37" s="214"/>
      <c r="G37" s="217"/>
      <c r="H37" s="214" t="s">
        <v>372</v>
      </c>
      <c r="I37" s="214"/>
      <c r="J37" s="217"/>
      <c r="K37" s="214" t="s">
        <v>372</v>
      </c>
      <c r="L37" s="214"/>
      <c r="M37" s="217"/>
      <c r="N37" s="214" t="s">
        <v>372</v>
      </c>
      <c r="O37" s="214"/>
      <c r="P37" s="217"/>
      <c r="Q37" s="214" t="s">
        <v>372</v>
      </c>
      <c r="R37" s="214"/>
      <c r="S37" s="218"/>
      <c r="T37" s="214" t="s">
        <v>372</v>
      </c>
      <c r="U37" s="214"/>
      <c r="V37" s="217"/>
      <c r="W37" s="214" t="s">
        <v>372</v>
      </c>
      <c r="X37" s="214"/>
      <c r="Y37" s="217"/>
      <c r="Z37" s="214" t="s">
        <v>372</v>
      </c>
      <c r="AA37" s="214"/>
      <c r="AB37" s="217"/>
      <c r="AC37" s="214" t="s">
        <v>372</v>
      </c>
      <c r="AD37" s="214"/>
      <c r="AE37" s="217"/>
      <c r="AF37" s="214" t="s">
        <v>372</v>
      </c>
      <c r="AG37" s="214"/>
      <c r="AH37" s="217"/>
      <c r="AI37" s="214" t="s">
        <v>372</v>
      </c>
      <c r="AJ37" s="214"/>
      <c r="AK37" s="217"/>
      <c r="AL37" s="214" t="s">
        <v>372</v>
      </c>
      <c r="AM37" s="214"/>
      <c r="AN37" s="217"/>
      <c r="AO37" s="214"/>
      <c r="AP37" s="214"/>
      <c r="AQ37" s="217"/>
      <c r="AR37" s="214" t="s">
        <v>372</v>
      </c>
      <c r="AS37" s="214"/>
      <c r="AT37" s="217"/>
      <c r="AU37" s="204" t="s">
        <v>356</v>
      </c>
      <c r="AV37" s="214"/>
      <c r="AW37" s="217"/>
      <c r="AX37" s="268" t="s">
        <v>372</v>
      </c>
      <c r="AY37" s="214"/>
      <c r="AZ37" s="205"/>
      <c r="BA37" s="268" t="s">
        <v>372</v>
      </c>
      <c r="BB37" s="214"/>
      <c r="BC37" s="217"/>
      <c r="BD37" s="268" t="s">
        <v>372</v>
      </c>
      <c r="BE37" s="214"/>
      <c r="BF37" s="217"/>
      <c r="BG37" s="268" t="s">
        <v>372</v>
      </c>
      <c r="BH37" s="214"/>
      <c r="BI37" s="217"/>
      <c r="BJ37" s="268" t="s">
        <v>372</v>
      </c>
      <c r="BK37" s="214"/>
      <c r="BL37" s="217"/>
      <c r="BM37" s="214" t="s">
        <v>372</v>
      </c>
      <c r="BN37" s="214"/>
      <c r="BO37" s="217"/>
      <c r="BP37" s="214" t="s">
        <v>372</v>
      </c>
      <c r="BQ37" s="214"/>
      <c r="BR37" s="217"/>
      <c r="BS37" s="214" t="s">
        <v>372</v>
      </c>
      <c r="BT37" s="214"/>
      <c r="BU37" s="218"/>
      <c r="BV37" s="214" t="s">
        <v>372</v>
      </c>
      <c r="BW37" s="214"/>
      <c r="BX37" s="217"/>
      <c r="BY37" s="214" t="s">
        <v>372</v>
      </c>
      <c r="BZ37" s="214"/>
      <c r="CA37" s="217"/>
      <c r="CB37" s="214" t="s">
        <v>372</v>
      </c>
      <c r="CC37" s="214"/>
      <c r="CD37" s="217"/>
      <c r="CE37" s="214" t="s">
        <v>372</v>
      </c>
      <c r="CF37" s="214"/>
      <c r="CG37" s="217"/>
      <c r="CH37" s="214" t="s">
        <v>372</v>
      </c>
      <c r="CI37" s="214"/>
      <c r="CJ37" s="217"/>
      <c r="CK37" s="214" t="s">
        <v>372</v>
      </c>
      <c r="CL37" s="214"/>
      <c r="CM37" s="217"/>
      <c r="CN37" s="214" t="s">
        <v>372</v>
      </c>
      <c r="CO37" s="214"/>
      <c r="CP37" s="217"/>
      <c r="CQ37" s="223" t="s">
        <v>372</v>
      </c>
      <c r="CR37" s="214"/>
      <c r="CS37" s="205"/>
      <c r="CT37" s="223" t="s">
        <v>372</v>
      </c>
      <c r="CU37" s="214"/>
      <c r="CV37" s="205"/>
      <c r="CW37" s="223" t="s">
        <v>372</v>
      </c>
      <c r="CX37" s="214"/>
      <c r="CY37" s="205"/>
      <c r="CZ37" s="223" t="s">
        <v>372</v>
      </c>
      <c r="DA37" s="214"/>
      <c r="DB37" s="205"/>
      <c r="DC37" s="223" t="s">
        <v>372</v>
      </c>
      <c r="DD37" s="214"/>
      <c r="DE37" s="205"/>
      <c r="DF37" s="214" t="s">
        <v>372</v>
      </c>
      <c r="DG37" s="214"/>
      <c r="DH37" s="217"/>
      <c r="DI37" s="214" t="s">
        <v>372</v>
      </c>
      <c r="DJ37" s="214"/>
      <c r="DK37" s="217"/>
      <c r="DL37" s="214" t="s">
        <v>372</v>
      </c>
      <c r="DM37" s="217"/>
      <c r="DN37" s="217"/>
      <c r="DO37" s="214" t="s">
        <v>372</v>
      </c>
      <c r="DP37" s="214"/>
      <c r="DQ37" s="217"/>
      <c r="DR37" s="214"/>
      <c r="DS37" s="214"/>
      <c r="DT37" s="217"/>
      <c r="DU37" s="214" t="s">
        <v>372</v>
      </c>
      <c r="DV37" s="214"/>
      <c r="DW37" s="217"/>
      <c r="DX37" s="201"/>
      <c r="DY37" s="214"/>
      <c r="DZ37" s="217"/>
      <c r="EA37" s="214" t="s">
        <v>372</v>
      </c>
      <c r="EB37" s="214"/>
      <c r="EC37" s="217"/>
      <c r="ED37" s="214" t="s">
        <v>372</v>
      </c>
      <c r="EE37" s="214"/>
      <c r="EF37" s="217"/>
      <c r="EG37" s="214" t="s">
        <v>372</v>
      </c>
      <c r="EH37" s="214"/>
      <c r="EI37" s="214"/>
      <c r="EJ37" s="214" t="s">
        <v>372</v>
      </c>
      <c r="EK37" s="214"/>
      <c r="EL37" s="214"/>
      <c r="EM37" s="214" t="s">
        <v>372</v>
      </c>
      <c r="EN37" s="214"/>
      <c r="EO37" s="214"/>
      <c r="EP37" s="214" t="s">
        <v>372</v>
      </c>
      <c r="EQ37" s="214"/>
      <c r="ER37" s="214"/>
      <c r="ES37" s="214" t="s">
        <v>372</v>
      </c>
      <c r="ET37" s="214"/>
      <c r="EU37" s="214"/>
      <c r="EV37" s="214">
        <v>7.14</v>
      </c>
      <c r="EW37" s="214"/>
      <c r="EX37" s="217"/>
      <c r="EY37" s="214" t="s">
        <v>372</v>
      </c>
      <c r="EZ37" s="214"/>
      <c r="FA37" s="217"/>
      <c r="FB37" s="221">
        <v>52.63</v>
      </c>
      <c r="FC37" s="214"/>
      <c r="FD37" s="217"/>
      <c r="FE37" s="221" t="s">
        <v>373</v>
      </c>
      <c r="FF37" s="214"/>
      <c r="FG37" s="217"/>
      <c r="FH37" s="221" t="s">
        <v>373</v>
      </c>
      <c r="FI37" s="214"/>
      <c r="FJ37" s="217"/>
      <c r="FK37" s="214" t="s">
        <v>372</v>
      </c>
      <c r="FL37" s="214"/>
      <c r="FM37" s="217"/>
      <c r="FN37" s="221" t="s">
        <v>372</v>
      </c>
      <c r="FO37" s="214"/>
      <c r="FP37" s="217"/>
      <c r="FQ37" s="221" t="s">
        <v>372</v>
      </c>
      <c r="FR37" s="214"/>
      <c r="FS37" s="217"/>
      <c r="FT37" s="226"/>
      <c r="FU37" s="214"/>
      <c r="FV37" s="217"/>
      <c r="FW37" s="214" t="s">
        <v>372</v>
      </c>
      <c r="FX37" s="227"/>
      <c r="FY37" s="205"/>
      <c r="FZ37" s="214" t="s">
        <v>372</v>
      </c>
      <c r="GA37" s="214"/>
      <c r="GB37" s="214"/>
      <c r="GC37" s="214" t="s">
        <v>372</v>
      </c>
      <c r="GD37" s="214"/>
      <c r="GE37" s="217"/>
      <c r="GF37" s="214" t="s">
        <v>372</v>
      </c>
      <c r="GG37" s="217"/>
      <c r="GH37" s="217"/>
      <c r="GI37" s="214" t="s">
        <v>372</v>
      </c>
      <c r="GJ37" s="214"/>
      <c r="GK37" s="214"/>
      <c r="GL37" s="214" t="s">
        <v>372</v>
      </c>
      <c r="GM37" s="214"/>
      <c r="GN37" s="214"/>
      <c r="GO37" s="214" t="s">
        <v>372</v>
      </c>
      <c r="GP37" s="214"/>
      <c r="GQ37" s="217"/>
      <c r="GR37" s="214" t="s">
        <v>372</v>
      </c>
      <c r="GS37" s="214"/>
      <c r="GT37" s="243"/>
    </row>
    <row r="38" spans="1:204" s="212" customFormat="1" ht="16.350000000000001" customHeight="1">
      <c r="A38" s="213" t="s">
        <v>374</v>
      </c>
      <c r="B38" s="214">
        <v>26</v>
      </c>
      <c r="C38" s="214"/>
      <c r="D38" s="217"/>
      <c r="E38" s="214">
        <v>26</v>
      </c>
      <c r="F38" s="214"/>
      <c r="G38" s="217"/>
      <c r="H38" s="214">
        <v>26</v>
      </c>
      <c r="I38" s="214"/>
      <c r="J38" s="217"/>
      <c r="K38" s="214">
        <v>26</v>
      </c>
      <c r="L38" s="214"/>
      <c r="M38" s="217"/>
      <c r="N38" s="214">
        <v>26</v>
      </c>
      <c r="O38" s="214"/>
      <c r="P38" s="217"/>
      <c r="Q38" s="214">
        <v>26</v>
      </c>
      <c r="R38" s="214"/>
      <c r="S38" s="218"/>
      <c r="T38" s="214">
        <v>26</v>
      </c>
      <c r="U38" s="214"/>
      <c r="V38" s="217"/>
      <c r="W38" s="214">
        <v>26</v>
      </c>
      <c r="X38" s="214"/>
      <c r="Y38" s="217"/>
      <c r="Z38" s="214">
        <v>26</v>
      </c>
      <c r="AA38" s="214"/>
      <c r="AB38" s="217"/>
      <c r="AC38" s="214">
        <v>26</v>
      </c>
      <c r="AD38" s="214"/>
      <c r="AE38" s="217"/>
      <c r="AF38" s="214">
        <v>26</v>
      </c>
      <c r="AG38" s="214"/>
      <c r="AH38" s="217"/>
      <c r="AI38" s="214">
        <v>26</v>
      </c>
      <c r="AJ38" s="214"/>
      <c r="AK38" s="217"/>
      <c r="AL38" s="214">
        <v>26</v>
      </c>
      <c r="AM38" s="214"/>
      <c r="AN38" s="217"/>
      <c r="AO38" s="214"/>
      <c r="AP38" s="214"/>
      <c r="AQ38" s="217"/>
      <c r="AR38" s="214">
        <v>26</v>
      </c>
      <c r="AS38" s="214"/>
      <c r="AT38" s="217"/>
      <c r="AU38" s="231">
        <v>60</v>
      </c>
      <c r="AV38" s="214"/>
      <c r="AW38" s="217"/>
      <c r="AX38" s="214">
        <v>26.58</v>
      </c>
      <c r="AY38" s="214"/>
      <c r="AZ38" s="205"/>
      <c r="BA38" s="214">
        <v>15</v>
      </c>
      <c r="BB38" s="214"/>
      <c r="BC38" s="217"/>
      <c r="BD38" s="214">
        <v>35</v>
      </c>
      <c r="BE38" s="214"/>
      <c r="BF38" s="217"/>
      <c r="BG38" s="214">
        <v>10</v>
      </c>
      <c r="BH38" s="214"/>
      <c r="BI38" s="217"/>
      <c r="BJ38" s="214">
        <v>26.58</v>
      </c>
      <c r="BK38" s="214"/>
      <c r="BL38" s="217"/>
      <c r="BM38" s="214" t="s">
        <v>331</v>
      </c>
      <c r="BN38" s="214"/>
      <c r="BO38" s="217"/>
      <c r="BP38" s="214">
        <v>15</v>
      </c>
      <c r="BQ38" s="214"/>
      <c r="BR38" s="217"/>
      <c r="BS38" s="214">
        <v>15</v>
      </c>
      <c r="BT38" s="214"/>
      <c r="BU38" s="218"/>
      <c r="BV38" s="214">
        <v>15</v>
      </c>
      <c r="BW38" s="214"/>
      <c r="BX38" s="217"/>
      <c r="BY38" s="214">
        <v>26</v>
      </c>
      <c r="BZ38" s="214"/>
      <c r="CA38" s="217"/>
      <c r="CB38" s="214">
        <v>15</v>
      </c>
      <c r="CC38" s="214"/>
      <c r="CD38" s="217"/>
      <c r="CE38" s="214">
        <v>15</v>
      </c>
      <c r="CF38" s="214"/>
      <c r="CG38" s="217"/>
      <c r="CH38" s="214">
        <v>15</v>
      </c>
      <c r="CI38" s="214"/>
      <c r="CJ38" s="217"/>
      <c r="CK38" s="214">
        <v>15</v>
      </c>
      <c r="CL38" s="214"/>
      <c r="CM38" s="217"/>
      <c r="CN38" s="214">
        <v>25</v>
      </c>
      <c r="CO38" s="214"/>
      <c r="CP38" s="217"/>
      <c r="CQ38" s="223">
        <v>11.07011070110701</v>
      </c>
      <c r="CR38" s="214"/>
      <c r="CS38" s="205"/>
      <c r="CT38" s="223">
        <v>11.07011070110701</v>
      </c>
      <c r="CU38" s="214"/>
      <c r="CV38" s="205"/>
      <c r="CW38" s="223">
        <v>11.07011070110701</v>
      </c>
      <c r="CX38" s="214"/>
      <c r="CY38" s="205"/>
      <c r="CZ38" s="223">
        <v>11.07011070110701</v>
      </c>
      <c r="DA38" s="214"/>
      <c r="DB38" s="205"/>
      <c r="DC38" s="223">
        <v>11.07011070110701</v>
      </c>
      <c r="DD38" s="214"/>
      <c r="DE38" s="205"/>
      <c r="DF38" s="214">
        <v>30</v>
      </c>
      <c r="DG38" s="214"/>
      <c r="DH38" s="217"/>
      <c r="DI38" s="214" t="s">
        <v>331</v>
      </c>
      <c r="DJ38" s="214"/>
      <c r="DK38" s="217"/>
      <c r="DL38" s="214">
        <v>26</v>
      </c>
      <c r="DM38" s="217"/>
      <c r="DN38" s="217"/>
      <c r="DO38" s="214">
        <v>30</v>
      </c>
      <c r="DP38" s="214"/>
      <c r="DQ38" s="217"/>
      <c r="DR38" s="214">
        <v>120</v>
      </c>
      <c r="DS38" s="214"/>
      <c r="DT38" s="217"/>
      <c r="DU38" s="214">
        <v>35</v>
      </c>
      <c r="DV38" s="214"/>
      <c r="DW38" s="217"/>
      <c r="DX38" s="204">
        <v>300</v>
      </c>
      <c r="DY38" s="214"/>
      <c r="DZ38" s="217"/>
      <c r="EA38" s="206">
        <v>30</v>
      </c>
      <c r="EB38" s="214"/>
      <c r="EC38" s="217"/>
      <c r="ED38" s="206">
        <v>30</v>
      </c>
      <c r="EE38" s="214"/>
      <c r="EF38" s="217"/>
      <c r="EG38" s="206">
        <v>30</v>
      </c>
      <c r="EH38" s="206"/>
      <c r="EI38" s="206"/>
      <c r="EJ38" s="206">
        <v>30</v>
      </c>
      <c r="EK38" s="206"/>
      <c r="EL38" s="206"/>
      <c r="EM38" s="214">
        <v>5.63</v>
      </c>
      <c r="EN38" s="214"/>
      <c r="EO38" s="214"/>
      <c r="EP38" s="214">
        <v>5.63</v>
      </c>
      <c r="EQ38" s="214"/>
      <c r="ER38" s="214"/>
      <c r="ES38" s="214">
        <v>5.63</v>
      </c>
      <c r="ET38" s="214"/>
      <c r="EU38" s="214"/>
      <c r="EV38" s="214">
        <v>6.43</v>
      </c>
      <c r="EW38" s="214"/>
      <c r="EX38" s="217"/>
      <c r="EY38" s="214">
        <v>16.3</v>
      </c>
      <c r="EZ38" s="214"/>
      <c r="FA38" s="217"/>
      <c r="FB38" s="231">
        <v>31.58</v>
      </c>
      <c r="FC38" s="214"/>
      <c r="FD38" s="217"/>
      <c r="FE38" s="231">
        <v>350</v>
      </c>
      <c r="FF38" s="214"/>
      <c r="FG38" s="217"/>
      <c r="FH38" s="231">
        <v>350</v>
      </c>
      <c r="FI38" s="214"/>
      <c r="FJ38" s="217"/>
      <c r="FK38" s="214">
        <v>26</v>
      </c>
      <c r="FL38" s="214"/>
      <c r="FM38" s="217"/>
      <c r="FN38" s="231">
        <v>20</v>
      </c>
      <c r="FO38" s="214"/>
      <c r="FP38" s="217"/>
      <c r="FQ38" s="231">
        <v>30</v>
      </c>
      <c r="FR38" s="214"/>
      <c r="FS38" s="217"/>
      <c r="FT38" s="226"/>
      <c r="FU38" s="214"/>
      <c r="FV38" s="217"/>
      <c r="FW38" s="214">
        <v>30</v>
      </c>
      <c r="FX38" s="227"/>
      <c r="FY38" s="205"/>
      <c r="FZ38" s="214">
        <v>30</v>
      </c>
      <c r="GA38" s="214"/>
      <c r="GB38" s="214"/>
      <c r="GC38" s="214">
        <v>30</v>
      </c>
      <c r="GD38" s="214"/>
      <c r="GE38" s="217"/>
      <c r="GF38" s="214">
        <v>26</v>
      </c>
      <c r="GG38" s="217"/>
      <c r="GH38" s="217"/>
      <c r="GI38" s="214">
        <v>30</v>
      </c>
      <c r="GJ38" s="214"/>
      <c r="GK38" s="214"/>
      <c r="GL38" s="214">
        <v>30</v>
      </c>
      <c r="GM38" s="214"/>
      <c r="GN38" s="214"/>
      <c r="GO38" s="214">
        <v>30</v>
      </c>
      <c r="GP38" s="214"/>
      <c r="GQ38" s="217"/>
      <c r="GR38" s="214">
        <v>30</v>
      </c>
      <c r="GS38" s="214"/>
      <c r="GT38" s="243"/>
    </row>
    <row r="39" spans="1:204" ht="15" customHeight="1">
      <c r="AL39" s="271"/>
      <c r="AO39" s="271"/>
      <c r="BM39" s="271"/>
      <c r="BP39" s="271"/>
      <c r="BV39" s="271"/>
      <c r="BY39" s="271"/>
      <c r="CB39" s="271"/>
      <c r="CE39" s="271"/>
      <c r="CH39" s="271"/>
      <c r="CK39" s="271"/>
      <c r="CN39" s="271"/>
      <c r="DL39" s="271"/>
      <c r="DO39" s="276"/>
      <c r="DR39" s="277"/>
      <c r="DU39" s="278"/>
      <c r="GU39" s="282"/>
    </row>
    <row r="40" spans="1:204" s="296" customFormat="1" ht="15" customHeight="1">
      <c r="A40" s="283" t="s">
        <v>375</v>
      </c>
      <c r="B40" s="284"/>
      <c r="C40" s="285"/>
      <c r="D40" s="285">
        <f>SUM(D5:D39)</f>
        <v>15224932.002699999</v>
      </c>
      <c r="E40" s="286"/>
      <c r="F40" s="285"/>
      <c r="G40" s="285">
        <f>SUM(G5:G39)</f>
        <v>54066.459999999992</v>
      </c>
      <c r="H40" s="286"/>
      <c r="I40" s="285"/>
      <c r="J40" s="285">
        <f>SUM(J5:J39)</f>
        <v>23021.900000000005</v>
      </c>
      <c r="K40" s="286"/>
      <c r="L40" s="285"/>
      <c r="M40" s="285">
        <f>SUM(M5:M39)</f>
        <v>67213.470000000016</v>
      </c>
      <c r="N40" s="286"/>
      <c r="O40" s="285"/>
      <c r="P40" s="285">
        <f>SUM(P5:P39)</f>
        <v>6469.3</v>
      </c>
      <c r="Q40" s="286"/>
      <c r="R40" s="285"/>
      <c r="S40" s="285">
        <f>SUM(S5:S39)</f>
        <v>9845.42</v>
      </c>
      <c r="T40" s="286"/>
      <c r="U40" s="285"/>
      <c r="V40" s="285">
        <f>SUM(V5:V39)</f>
        <v>142363.81999999998</v>
      </c>
      <c r="W40" s="286"/>
      <c r="X40" s="285"/>
      <c r="Y40" s="285">
        <f>SUM(Y5:Y39)</f>
        <v>57921.64</v>
      </c>
      <c r="Z40" s="286"/>
      <c r="AA40" s="285"/>
      <c r="AB40" s="285">
        <f>SUM(AB5:AB39)</f>
        <v>437360.25</v>
      </c>
      <c r="AC40" s="286"/>
      <c r="AD40" s="285"/>
      <c r="AE40" s="285">
        <f>SUM(AE5:AE39)</f>
        <v>10295.93</v>
      </c>
      <c r="AF40" s="286"/>
      <c r="AG40" s="285"/>
      <c r="AH40" s="285">
        <f>SUM(AH5:AH39)</f>
        <v>55761.859999999993</v>
      </c>
      <c r="AI40" s="286"/>
      <c r="AJ40" s="285"/>
      <c r="AK40" s="285">
        <f>SUM(AK5:AK39)</f>
        <v>182321.96000000011</v>
      </c>
      <c r="AL40" s="286"/>
      <c r="AM40" s="285"/>
      <c r="AN40" s="285">
        <f>SUM(AN5:AN39)</f>
        <v>76246.31</v>
      </c>
      <c r="AO40" s="286"/>
      <c r="AP40" s="285"/>
      <c r="AQ40" s="285">
        <f>SUM(AQ5:AQ39)</f>
        <v>825014.44000000018</v>
      </c>
      <c r="AR40" s="287"/>
      <c r="AS40" s="285"/>
      <c r="AT40" s="285">
        <f>SUM(AT5:AT39)</f>
        <v>416177.55999999994</v>
      </c>
      <c r="AU40" s="287"/>
      <c r="AV40" s="285"/>
      <c r="AW40" s="285">
        <f>SUM(AW5:AW39)</f>
        <v>175388.91999999998</v>
      </c>
      <c r="AX40" s="286"/>
      <c r="AY40" s="285"/>
      <c r="AZ40" s="285">
        <f>SUM(AZ5:AZ39)</f>
        <v>189403.5561999999</v>
      </c>
      <c r="BA40" s="286"/>
      <c r="BB40" s="285"/>
      <c r="BC40" s="285">
        <f>SUM(BC5:BC39)</f>
        <v>20859.670000000006</v>
      </c>
      <c r="BD40" s="286"/>
      <c r="BE40" s="285"/>
      <c r="BF40" s="285">
        <f>SUM(BF5:BF39)</f>
        <v>152673.20999999993</v>
      </c>
      <c r="BG40" s="286"/>
      <c r="BH40" s="285"/>
      <c r="BI40" s="285">
        <f>SUM(BI5:BI39)</f>
        <v>124096</v>
      </c>
      <c r="BJ40" s="286"/>
      <c r="BK40" s="285"/>
      <c r="BL40" s="285">
        <f>SUM(BL5:BL39)</f>
        <v>114251.06999999999</v>
      </c>
      <c r="BM40" s="286"/>
      <c r="BN40" s="285"/>
      <c r="BO40" s="285">
        <f>SUM(BO5:BO39)</f>
        <v>279488.27</v>
      </c>
      <c r="BP40" s="286"/>
      <c r="BQ40" s="285"/>
      <c r="BR40" s="285">
        <f>SUM(BR5:BR39)</f>
        <v>1619520</v>
      </c>
      <c r="BS40" s="286"/>
      <c r="BT40" s="285"/>
      <c r="BU40" s="285">
        <f>SUM(BU5:BU39)</f>
        <v>136605</v>
      </c>
      <c r="BV40" s="286"/>
      <c r="BW40" s="285"/>
      <c r="BX40" s="285">
        <f>SUM(BX5:BX39)</f>
        <v>465236.6</v>
      </c>
      <c r="BY40" s="286"/>
      <c r="BZ40" s="285"/>
      <c r="CA40" s="285">
        <f>SUM(CA5:CA39)</f>
        <v>201688.62000000002</v>
      </c>
      <c r="CB40" s="286"/>
      <c r="CC40" s="285"/>
      <c r="CD40" s="285">
        <f>SUM(CD5:CD39)</f>
        <v>29198</v>
      </c>
      <c r="CE40" s="286"/>
      <c r="CF40" s="285"/>
      <c r="CG40" s="285">
        <f>SUM(CG5:CG39)</f>
        <v>300323.69</v>
      </c>
      <c r="CH40" s="286"/>
      <c r="CI40" s="285"/>
      <c r="CJ40" s="285">
        <f>SUM(CJ5:CJ39)</f>
        <v>477839.2</v>
      </c>
      <c r="CK40" s="286"/>
      <c r="CL40" s="285"/>
      <c r="CM40" s="285">
        <f>SUM(CM5:CM39)</f>
        <v>670997.75</v>
      </c>
      <c r="CN40" s="286"/>
      <c r="CO40" s="285"/>
      <c r="CP40" s="285">
        <f>SUM(CP5:CP39)</f>
        <v>192953</v>
      </c>
      <c r="CQ40" s="287"/>
      <c r="CR40" s="285"/>
      <c r="CS40" s="285">
        <f>SUM(CS5:CS39)</f>
        <v>1573889.0042000003</v>
      </c>
      <c r="CT40" s="287"/>
      <c r="CU40" s="285"/>
      <c r="CV40" s="285">
        <f>SUM(CV5:CV39)</f>
        <v>109662.6</v>
      </c>
      <c r="CW40" s="287"/>
      <c r="CX40" s="285"/>
      <c r="CY40" s="285">
        <f>SUM(CY5:CY39)</f>
        <v>20097.849999999999</v>
      </c>
      <c r="CZ40" s="287"/>
      <c r="DA40" s="285"/>
      <c r="DB40" s="285">
        <f>SUM(DB5:DB39)</f>
        <v>69596.3</v>
      </c>
      <c r="DC40" s="287"/>
      <c r="DD40" s="285"/>
      <c r="DE40" s="285">
        <f>SUM(DE5:DE39)</f>
        <v>45121.23</v>
      </c>
      <c r="DF40" s="288"/>
      <c r="DG40" s="285"/>
      <c r="DH40" s="285">
        <f>SUM(DH5:DH39)</f>
        <v>119248.4335</v>
      </c>
      <c r="DI40" s="286"/>
      <c r="DJ40" s="285"/>
      <c r="DK40" s="285">
        <v>275775</v>
      </c>
      <c r="DL40" s="286"/>
      <c r="DM40" s="285"/>
      <c r="DN40" s="285">
        <f>SUM(DN5:DN39)</f>
        <v>64683.119999999995</v>
      </c>
      <c r="DO40" s="289"/>
      <c r="DP40" s="285"/>
      <c r="DQ40" s="285">
        <f>SUM(DQ5:DQ39)</f>
        <v>112357.18530000003</v>
      </c>
      <c r="DR40" s="290"/>
      <c r="DS40" s="285"/>
      <c r="DT40" s="285">
        <f>877799-0.49</f>
        <v>877798.51</v>
      </c>
      <c r="DU40" s="291"/>
      <c r="DV40" s="285"/>
      <c r="DW40" s="285">
        <f>SUM(DW5:DW39)</f>
        <v>226049.38990000001</v>
      </c>
      <c r="DX40" s="288"/>
      <c r="DY40" s="285"/>
      <c r="DZ40" s="285">
        <f>SUM(DZ5:DZ39)</f>
        <v>588000.00229999993</v>
      </c>
      <c r="EA40" s="292"/>
      <c r="EB40" s="293"/>
      <c r="EC40" s="285">
        <f>SUM(EC5:EC39)</f>
        <v>48319.31</v>
      </c>
      <c r="ED40" s="288"/>
      <c r="EE40" s="285"/>
      <c r="EF40" s="285">
        <f>SUM(EF5:EF39)</f>
        <v>85456.28</v>
      </c>
      <c r="EG40" s="288"/>
      <c r="EH40" s="285"/>
      <c r="EI40" s="285">
        <f>SUM(EI5:EI39)</f>
        <v>126843.75</v>
      </c>
      <c r="EJ40" s="292"/>
      <c r="EK40" s="293"/>
      <c r="EL40" s="285">
        <f>SUM(EL5:EL39)</f>
        <v>191704.5</v>
      </c>
      <c r="EM40" s="288"/>
      <c r="EN40" s="285"/>
      <c r="EO40" s="285">
        <f>SUM(EO5:EO39)</f>
        <v>635217.57000000053</v>
      </c>
      <c r="EP40" s="288"/>
      <c r="EQ40" s="285"/>
      <c r="ER40" s="285">
        <f>SUM(ER5:ER39)</f>
        <v>16391.379999999997</v>
      </c>
      <c r="ES40" s="292"/>
      <c r="ET40" s="293"/>
      <c r="EU40" s="285">
        <f>SUM(EU5:EU39)</f>
        <v>16836.060000000001</v>
      </c>
      <c r="EV40" s="292"/>
      <c r="EW40" s="293"/>
      <c r="EX40" s="285">
        <f>SUM(EX5:EX39)</f>
        <v>342006.47570000001</v>
      </c>
      <c r="EY40" s="288"/>
      <c r="EZ40" s="285"/>
      <c r="FA40" s="285">
        <v>977598</v>
      </c>
      <c r="FB40" s="292"/>
      <c r="FC40" s="293"/>
      <c r="FD40" s="285">
        <f>SUM(FD5:FD39)</f>
        <v>21375.588</v>
      </c>
      <c r="FE40" s="292"/>
      <c r="FF40" s="293"/>
      <c r="FG40" s="285">
        <f>SUM(FG5:FG39)</f>
        <v>136514.00460000001</v>
      </c>
      <c r="FH40" s="292"/>
      <c r="FI40" s="293"/>
      <c r="FJ40" s="285">
        <f>SUM(FJ5:FJ39)</f>
        <v>17948.8</v>
      </c>
      <c r="FK40" s="284"/>
      <c r="FL40" s="293"/>
      <c r="FM40" s="285">
        <f>SUM(FM5:FM39)</f>
        <v>38639</v>
      </c>
      <c r="FN40" s="292"/>
      <c r="FO40" s="293"/>
      <c r="FP40" s="285">
        <f>SUM(FP5:FP39)</f>
        <v>403393</v>
      </c>
      <c r="FQ40" s="284"/>
      <c r="FR40" s="293"/>
      <c r="FS40" s="285">
        <f>SUM(FS5:FS39)</f>
        <v>226706.72999999902</v>
      </c>
      <c r="FT40" s="284"/>
      <c r="FU40" s="293"/>
      <c r="FV40" s="285">
        <f>SUM(FV5:FV39)</f>
        <v>224.727</v>
      </c>
      <c r="FW40" s="284"/>
      <c r="FX40" s="293"/>
      <c r="FY40" s="285">
        <f>SUM(FY5:FY39)</f>
        <v>748745.92</v>
      </c>
      <c r="FZ40" s="284"/>
      <c r="GA40" s="293"/>
      <c r="GB40" s="285">
        <f>SUM(GB5:GB39)</f>
        <v>194173.57</v>
      </c>
      <c r="GC40" s="284"/>
      <c r="GD40" s="293"/>
      <c r="GE40" s="285">
        <v>358234</v>
      </c>
      <c r="GF40" s="284"/>
      <c r="GG40" s="293"/>
      <c r="GH40" s="285">
        <f>SUM(GH5:GH39)</f>
        <v>211458.20000000004</v>
      </c>
      <c r="GI40" s="284"/>
      <c r="GJ40" s="293"/>
      <c r="GK40" s="285">
        <f>SUM(GK5:GK39)</f>
        <v>65570.45</v>
      </c>
      <c r="GL40" s="284"/>
      <c r="GM40" s="293"/>
      <c r="GN40" s="285">
        <f>SUM(GN5:GN39)</f>
        <v>102915.59</v>
      </c>
      <c r="GO40" s="284"/>
      <c r="GP40" s="293"/>
      <c r="GQ40" s="285">
        <f>SUM(GQ5:GQ39)</f>
        <v>171843.18</v>
      </c>
      <c r="GR40" s="284"/>
      <c r="GS40" s="293"/>
      <c r="GT40" s="285">
        <f>SUM(GT5:GT39)</f>
        <v>112247.61449999998</v>
      </c>
      <c r="GU40" s="294">
        <f>SUM(B40:GT40)</f>
        <v>32072177.203900017</v>
      </c>
      <c r="GV40" s="295" t="s">
        <v>376</v>
      </c>
    </row>
    <row r="41" spans="1:204" s="305" customFormat="1" ht="15" customHeight="1">
      <c r="A41" s="297" t="s">
        <v>377</v>
      </c>
      <c r="B41" s="298"/>
      <c r="C41" s="299">
        <v>12863</v>
      </c>
      <c r="D41" s="299"/>
      <c r="E41" s="298"/>
      <c r="F41" s="299">
        <v>59</v>
      </c>
      <c r="G41" s="299"/>
      <c r="H41" s="298"/>
      <c r="I41" s="299">
        <v>48</v>
      </c>
      <c r="J41" s="299"/>
      <c r="K41" s="298"/>
      <c r="L41" s="299">
        <v>78</v>
      </c>
      <c r="M41" s="299"/>
      <c r="N41" s="298"/>
      <c r="O41" s="299">
        <v>17</v>
      </c>
      <c r="P41" s="299"/>
      <c r="Q41" s="298"/>
      <c r="R41" s="299">
        <v>9</v>
      </c>
      <c r="S41" s="299"/>
      <c r="T41" s="298"/>
      <c r="U41" s="299">
        <v>204</v>
      </c>
      <c r="V41" s="299"/>
      <c r="W41" s="298"/>
      <c r="X41" s="299">
        <v>71</v>
      </c>
      <c r="Y41" s="299"/>
      <c r="Z41" s="298"/>
      <c r="AA41" s="299">
        <v>290</v>
      </c>
      <c r="AB41" s="299"/>
      <c r="AC41" s="298"/>
      <c r="AD41" s="299">
        <v>12</v>
      </c>
      <c r="AE41" s="299"/>
      <c r="AF41" s="298"/>
      <c r="AG41" s="299">
        <v>70</v>
      </c>
      <c r="AH41" s="299"/>
      <c r="AI41" s="298"/>
      <c r="AJ41" s="299">
        <v>207</v>
      </c>
      <c r="AK41" s="299"/>
      <c r="AL41" s="298"/>
      <c r="AM41" s="299">
        <v>59</v>
      </c>
      <c r="AN41" s="299"/>
      <c r="AO41" s="298"/>
      <c r="AP41" s="299">
        <v>613</v>
      </c>
      <c r="AQ41" s="299"/>
      <c r="AR41" s="300"/>
      <c r="AS41" s="299">
        <v>219</v>
      </c>
      <c r="AT41" s="299"/>
      <c r="AU41" s="300"/>
      <c r="AV41" s="299">
        <v>827</v>
      </c>
      <c r="AW41" s="299"/>
      <c r="AX41" s="298"/>
      <c r="AY41" s="299">
        <v>598</v>
      </c>
      <c r="AZ41" s="301"/>
      <c r="BA41" s="298"/>
      <c r="BB41" s="299">
        <v>35</v>
      </c>
      <c r="BC41" s="299"/>
      <c r="BD41" s="298"/>
      <c r="BE41" s="299">
        <v>163</v>
      </c>
      <c r="BF41" s="299"/>
      <c r="BG41" s="298"/>
      <c r="BH41" s="299">
        <v>124</v>
      </c>
      <c r="BI41" s="299"/>
      <c r="BJ41" s="298"/>
      <c r="BK41" s="299">
        <v>107</v>
      </c>
      <c r="BL41" s="299"/>
      <c r="BM41" s="298"/>
      <c r="BN41" s="299">
        <v>84</v>
      </c>
      <c r="BO41" s="299"/>
      <c r="BP41" s="298"/>
      <c r="BQ41" s="299">
        <v>2003</v>
      </c>
      <c r="BR41" s="299"/>
      <c r="BS41" s="298"/>
      <c r="BT41" s="299">
        <v>80</v>
      </c>
      <c r="BU41" s="299"/>
      <c r="BV41" s="298"/>
      <c r="BW41" s="299">
        <v>466</v>
      </c>
      <c r="BX41" s="299"/>
      <c r="BY41" s="298"/>
      <c r="BZ41" s="299">
        <v>199</v>
      </c>
      <c r="CA41" s="299"/>
      <c r="CB41" s="298"/>
      <c r="CC41" s="299">
        <v>30</v>
      </c>
      <c r="CD41" s="299"/>
      <c r="CE41" s="298"/>
      <c r="CF41" s="299">
        <v>178</v>
      </c>
      <c r="CG41" s="299"/>
      <c r="CH41" s="298"/>
      <c r="CI41" s="299">
        <v>679</v>
      </c>
      <c r="CJ41" s="299"/>
      <c r="CK41" s="298"/>
      <c r="CL41" s="299">
        <v>2640</v>
      </c>
      <c r="CM41" s="299"/>
      <c r="CN41" s="298"/>
      <c r="CO41" s="299">
        <v>215</v>
      </c>
      <c r="CP41" s="299"/>
      <c r="CQ41" s="300"/>
      <c r="CR41" s="299">
        <f>SUM(CR5:CR40)</f>
        <v>1505</v>
      </c>
      <c r="CS41" s="301"/>
      <c r="CT41" s="300"/>
      <c r="CU41" s="299">
        <v>211</v>
      </c>
      <c r="CV41" s="301"/>
      <c r="CW41" s="300"/>
      <c r="CX41" s="299">
        <v>46</v>
      </c>
      <c r="CY41" s="301"/>
      <c r="CZ41" s="300"/>
      <c r="DA41" s="299">
        <v>111</v>
      </c>
      <c r="DB41" s="301"/>
      <c r="DC41" s="300"/>
      <c r="DD41" s="299">
        <v>58</v>
      </c>
      <c r="DE41" s="301"/>
      <c r="DF41" s="299"/>
      <c r="DG41" s="299">
        <v>123</v>
      </c>
      <c r="DH41" s="299"/>
      <c r="DI41" s="298"/>
      <c r="DJ41" s="299">
        <v>196</v>
      </c>
      <c r="DK41" s="299"/>
      <c r="DL41" s="298"/>
      <c r="DM41" s="299">
        <v>41</v>
      </c>
      <c r="DN41" s="299"/>
      <c r="DO41" s="302"/>
      <c r="DP41" s="299">
        <v>93</v>
      </c>
      <c r="DQ41" s="299"/>
      <c r="DR41" s="302"/>
      <c r="DS41" s="299">
        <v>1436</v>
      </c>
      <c r="DT41" s="299"/>
      <c r="DU41" s="303"/>
      <c r="DV41" s="299">
        <v>447</v>
      </c>
      <c r="DW41" s="299"/>
      <c r="DX41" s="299"/>
      <c r="DY41" s="299">
        <v>631</v>
      </c>
      <c r="DZ41" s="299"/>
      <c r="EA41" s="299"/>
      <c r="EB41" s="299">
        <v>71</v>
      </c>
      <c r="EC41" s="299"/>
      <c r="ED41" s="299"/>
      <c r="EE41" s="299">
        <v>50</v>
      </c>
      <c r="EF41" s="299"/>
      <c r="EG41" s="299"/>
      <c r="EH41" s="299">
        <v>244</v>
      </c>
      <c r="EI41" s="299"/>
      <c r="EJ41" s="299"/>
      <c r="EK41" s="299">
        <v>289</v>
      </c>
      <c r="EL41" s="299"/>
      <c r="EM41" s="299"/>
      <c r="EN41" s="299">
        <v>1499</v>
      </c>
      <c r="EO41" s="299"/>
      <c r="EP41" s="299"/>
      <c r="EQ41" s="299">
        <v>21</v>
      </c>
      <c r="ER41" s="299"/>
      <c r="ES41" s="299"/>
      <c r="ET41" s="299">
        <v>21</v>
      </c>
      <c r="EU41" s="299"/>
      <c r="EV41" s="299"/>
      <c r="EW41" s="299">
        <v>874</v>
      </c>
      <c r="EX41" s="299"/>
      <c r="EY41" s="299"/>
      <c r="EZ41" s="299">
        <v>558</v>
      </c>
      <c r="FA41" s="299"/>
      <c r="FB41" s="299"/>
      <c r="FC41" s="299">
        <v>72</v>
      </c>
      <c r="FD41" s="299"/>
      <c r="FE41" s="299"/>
      <c r="FF41" s="299">
        <v>172</v>
      </c>
      <c r="FG41" s="299"/>
      <c r="FH41" s="299"/>
      <c r="FI41" s="299">
        <v>16</v>
      </c>
      <c r="FJ41" s="299"/>
      <c r="FK41" s="298"/>
      <c r="FL41" s="299">
        <v>72</v>
      </c>
      <c r="FM41" s="299"/>
      <c r="FN41" s="299"/>
      <c r="FO41" s="299">
        <v>844</v>
      </c>
      <c r="FP41" s="299"/>
      <c r="FQ41" s="298"/>
      <c r="FR41" s="299">
        <v>533</v>
      </c>
      <c r="FS41" s="299"/>
      <c r="FT41" s="298"/>
      <c r="FU41" s="299">
        <v>2</v>
      </c>
      <c r="FV41" s="299"/>
      <c r="FW41" s="298"/>
      <c r="FX41" s="298">
        <v>1080</v>
      </c>
      <c r="FY41" s="304"/>
      <c r="FZ41" s="298"/>
      <c r="GA41" s="298">
        <v>687</v>
      </c>
      <c r="GB41" s="298"/>
      <c r="GC41" s="298"/>
      <c r="GD41" s="298">
        <v>474</v>
      </c>
      <c r="GE41" s="298"/>
      <c r="GF41" s="298"/>
      <c r="GG41" s="298">
        <v>203</v>
      </c>
      <c r="GH41" s="298"/>
      <c r="GI41" s="298"/>
      <c r="GJ41" s="298">
        <v>65</v>
      </c>
      <c r="GK41" s="298"/>
      <c r="GL41" s="298"/>
      <c r="GM41" s="298">
        <v>54</v>
      </c>
      <c r="GN41" s="298"/>
      <c r="GO41" s="298"/>
      <c r="GP41" s="298">
        <v>351</v>
      </c>
      <c r="GQ41" s="298"/>
      <c r="GR41" s="298"/>
      <c r="GS41" s="298">
        <v>154</v>
      </c>
      <c r="GT41" s="298"/>
      <c r="GU41" s="294">
        <v>32071777.199999977</v>
      </c>
      <c r="GV41" s="295" t="s">
        <v>378</v>
      </c>
    </row>
    <row r="42" spans="1:204" ht="15" customHeight="1">
      <c r="GU42" s="282"/>
    </row>
    <row r="43" spans="1:204" ht="15" customHeight="1">
      <c r="EN43" s="308"/>
    </row>
    <row r="44" spans="1:204" ht="15" customHeight="1">
      <c r="GU44" s="309">
        <f>SUM(B41:GT41)</f>
        <v>36551</v>
      </c>
      <c r="GV44" s="295" t="s">
        <v>376</v>
      </c>
    </row>
    <row r="45" spans="1:204" ht="15" customHeight="1">
      <c r="GU45" s="309">
        <v>36364</v>
      </c>
      <c r="GV45" s="295" t="s">
        <v>378</v>
      </c>
    </row>
    <row r="46" spans="1:204" ht="15" customHeight="1">
      <c r="GU46" s="271">
        <f>GU45-GU44</f>
        <v>-187</v>
      </c>
    </row>
  </sheetData>
  <printOptions horizontalCentered="1"/>
  <pageMargins left="0.35433070866141736" right="0.35433070866141736" top="0.23622047244094491" bottom="0.43307086614173229" header="0.15748031496062992" footer="0.15748031496062992"/>
  <pageSetup paperSize="9" scale="78" orientation="landscape" r:id="rId1"/>
  <headerFooter alignWithMargins="0">
    <oddHeader>&amp;R&amp;"Aptos"&amp;10&amp;K000000 Internal Use&amp;1#_x000D_</oddHeader>
    <oddFooter>&amp;CThe information being furnished may contain BCD Travel privileged and confidential information. Disclosure or dissemination of this information to any third party is strictly prohibited.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DocumentType xmlns="a153af3a-88be-4167-abce-2fd366c974cc" xsi:nil="true"/>
    <lcf76f155ced4ddcb4097134ff3c332f xmlns="a153af3a-88be-4167-abce-2fd366c974cc">
      <Terms xmlns="http://schemas.microsoft.com/office/infopath/2007/PartnerControls"/>
    </lcf76f155ced4ddcb4097134ff3c332f>
    <TaxCatchAll xmlns="15ac8131-6f28-437f-bb89-657faef636c8" xsi:nil="true"/>
    <Status xmlns="a153af3a-88be-4167-abce-2fd366c974cc" xsi:nil="true"/>
    <_Flow_SignoffStatus xmlns="a153af3a-88be-4167-abce-2fd366c974cc" xsi:nil="true"/>
    <_dlc_DocId xmlns="15ac8131-6f28-437f-bb89-657faef636c8">ESM1-244363895-41590</_dlc_DocId>
    <_dlc_DocIdUrl xmlns="15ac8131-6f28-437f-bb89-657faef636c8">
      <Url>https://esm.sharepoint.com/sites/BAU-CLP/_layouts/15/DocIdRedir.aspx?ID=ESM1-244363895-41590</Url>
      <Description>ESM1-244363895-41590</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5B72AC4A09CDF4C84793DB8B53C6549" ma:contentTypeVersion="21" ma:contentTypeDescription="Create a new document." ma:contentTypeScope="" ma:versionID="c5d448029f44e46cbeac9747a98fd7f8">
  <xsd:schema xmlns:xsd="http://www.w3.org/2001/XMLSchema" xmlns:xs="http://www.w3.org/2001/XMLSchema" xmlns:p="http://schemas.microsoft.com/office/2006/metadata/properties" xmlns:ns2="a153af3a-88be-4167-abce-2fd366c974cc" xmlns:ns3="15ac8131-6f28-437f-bb89-657faef636c8" targetNamespace="http://schemas.microsoft.com/office/2006/metadata/properties" ma:root="true" ma:fieldsID="465a1c04929ca836ee754afe2a102e08" ns2:_="" ns3:_="">
    <xsd:import namespace="a153af3a-88be-4167-abce-2fd366c974cc"/>
    <xsd:import namespace="15ac8131-6f28-437f-bb89-657faef636c8"/>
    <xsd:element name="properties">
      <xsd:complexType>
        <xsd:sequence>
          <xsd:element name="documentManagement">
            <xsd:complexType>
              <xsd:all>
                <xsd:element ref="ns2:DocumentType" minOccurs="0"/>
                <xsd:element ref="ns2:Status" minOccurs="0"/>
                <xsd:element ref="ns2:MediaServiceMetadata" minOccurs="0"/>
                <xsd:element ref="ns2:MediaServiceFastMetadata" minOccurs="0"/>
                <xsd:element ref="ns3:_dlc_DocId" minOccurs="0"/>
                <xsd:element ref="ns3:_dlc_DocIdUrl" minOccurs="0"/>
                <xsd:element ref="ns3:_dlc_DocIdPersistId" minOccurs="0"/>
                <xsd:element ref="ns2:MediaServiceAutoKeyPoints" minOccurs="0"/>
                <xsd:element ref="ns2:MediaServiceKeyPoints" minOccurs="0"/>
                <xsd:element ref="ns2:MediaServiceDateTaken" minOccurs="0"/>
                <xsd:element ref="ns2:MediaServiceAutoTags" minOccurs="0"/>
                <xsd:element ref="ns2:MediaLengthInSeconds" minOccurs="0"/>
                <xsd:element ref="ns3:SharedWithUsers" minOccurs="0"/>
                <xsd:element ref="ns3:SharedWithDetail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_Flow_SignoffStatu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153af3a-88be-4167-abce-2fd366c974cc" elementFormDefault="qualified">
    <xsd:import namespace="http://schemas.microsoft.com/office/2006/documentManagement/types"/>
    <xsd:import namespace="http://schemas.microsoft.com/office/infopath/2007/PartnerControls"/>
    <xsd:element name="DocumentType" ma:index="8" nillable="true" ma:displayName="Document type" ma:format="Dropdown" ma:internalName="DocumentType" ma:readOnly="false">
      <xsd:simpleType>
        <xsd:restriction base="dms:Choice">
          <xsd:enumeration value="-"/>
        </xsd:restriction>
      </xsd:simpleType>
    </xsd:element>
    <xsd:element name="Status" ma:index="9" nillable="true" ma:displayName="Status" ma:format="Dropdown" ma:internalName="Status" ma:readOnly="false">
      <xsd:simpleType>
        <xsd:restriction base="dms:Choice">
          <xsd:enumeration value="Draft"/>
          <xsd:enumeration value="Ready for approval"/>
          <xsd:enumeration value="Approved / Released"/>
          <xsd:enumeration value="Outdated"/>
        </xsd:restriction>
      </xsd:simpleType>
    </xsd:element>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AutoTags" ma:index="18" nillable="true" ma:displayName="Tags" ma:internalName="MediaServiceAutoTags"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6ac0feec-d12f-4e8a-a0f9-8c1043693aa7" ma:termSetId="09814cd3-568e-fe90-9814-8d621ff8fb84" ma:anchorId="fba54fb3-c3e1-fe81-a776-ca4b69148c4d" ma:open="true" ma:isKeyword="false">
      <xsd:complexType>
        <xsd:sequence>
          <xsd:element ref="pc:Terms" minOccurs="0" maxOccurs="1"/>
        </xsd:sequence>
      </xsd:complexType>
    </xsd:element>
    <xsd:element name="_Flow_SignoffStatus" ma:index="28" nillable="true" ma:displayName="Sign-off status" ma:internalName="Sign_x002d_off_x0020_status">
      <xsd:simpleType>
        <xsd:restriction base="dms:Text"/>
      </xsd:simpleType>
    </xsd:element>
    <xsd:element name="MediaServiceObjectDetectorVersions" ma:index="29" nillable="true" ma:displayName="MediaServiceObjectDetectorVersions" ma:hidden="true" ma:indexed="true" ma:internalName="MediaServiceObjectDetectorVersions" ma:readOnly="true">
      <xsd:simpleType>
        <xsd:restriction base="dms:Text"/>
      </xsd:simpleType>
    </xsd:element>
    <xsd:element name="MediaServiceSearchProperties" ma:index="3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5ac8131-6f28-437f-bb89-657faef636c8" elementFormDefault="qualified">
    <xsd:import namespace="http://schemas.microsoft.com/office/2006/documentManagement/types"/>
    <xsd:import namespace="http://schemas.microsoft.com/office/infopath/2007/PartnerControls"/>
    <xsd:element name="_dlc_DocId" ma:index="12" nillable="true" ma:displayName="Document ID Value" ma:description="The value of the document ID assigned to this item." ma:indexed="true" ma:internalName="_dlc_DocId" ma:readOnly="true">
      <xsd:simpleType>
        <xsd:restriction base="dms:Text"/>
      </xsd:simpleType>
    </xsd:element>
    <xsd:element name="_dlc_DocIdUrl" ma:index="1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4" nillable="true" ma:displayName="Persist ID" ma:description="Keep ID on add." ma:hidden="true" ma:internalName="_dlc_DocIdPersistId" ma:readOnly="true">
      <xsd:simpleType>
        <xsd:restriction base="dms:Boolean"/>
      </xsd:simpleType>
    </xsd:element>
    <xsd:element name="SharedWithUsers" ma:index="20"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element name="TaxCatchAll" ma:index="27" nillable="true" ma:displayName="Taxonomy Catch All Column" ma:hidden="true" ma:list="{496aca09-1b87-4733-b184-4f62b479014a}" ma:internalName="TaxCatchAll" ma:showField="CatchAllData" ma:web="15ac8131-6f28-437f-bb89-657faef636c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7E5EBE9-1984-4E43-B807-C565960EDF41}"/>
</file>

<file path=customXml/itemProps2.xml><?xml version="1.0" encoding="utf-8"?>
<ds:datastoreItem xmlns:ds="http://schemas.openxmlformats.org/officeDocument/2006/customXml" ds:itemID="{0F098ECB-0F2B-415E-9A93-85C404437F55}"/>
</file>

<file path=customXml/itemProps3.xml><?xml version="1.0" encoding="utf-8"?>
<ds:datastoreItem xmlns:ds="http://schemas.openxmlformats.org/officeDocument/2006/customXml" ds:itemID="{64127DA8-49A6-4790-A1AB-A9E069FFA126}"/>
</file>

<file path=customXml/itemProps4.xml><?xml version="1.0" encoding="utf-8"?>
<ds:datastoreItem xmlns:ds="http://schemas.openxmlformats.org/officeDocument/2006/customXml" ds:itemID="{889D9E8F-8FF3-491F-84BF-2F45E4BBEA6D}"/>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Marco Passalacqua</dc:creator>
  <cp:keywords/>
  <dc:description/>
  <cp:lastModifiedBy/>
  <cp:revision/>
  <dcterms:created xsi:type="dcterms:W3CDTF">2026-04-30T11:37:25Z</dcterms:created>
  <dcterms:modified xsi:type="dcterms:W3CDTF">2026-06-19T07:45:30Z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764a71f-7e5e-4aeb-ba26-1fccf4925c1d_Enabled">
    <vt:lpwstr>true</vt:lpwstr>
  </property>
  <property fmtid="{D5CDD505-2E9C-101B-9397-08002B2CF9AE}" pid="3" name="MSIP_Label_1764a71f-7e5e-4aeb-ba26-1fccf4925c1d_SetDate">
    <vt:lpwstr>2026-04-30T11:37:45Z</vt:lpwstr>
  </property>
  <property fmtid="{D5CDD505-2E9C-101B-9397-08002B2CF9AE}" pid="4" name="MSIP_Label_1764a71f-7e5e-4aeb-ba26-1fccf4925c1d_Method">
    <vt:lpwstr>Standard</vt:lpwstr>
  </property>
  <property fmtid="{D5CDD505-2E9C-101B-9397-08002B2CF9AE}" pid="5" name="MSIP_Label_1764a71f-7e5e-4aeb-ba26-1fccf4925c1d_Name">
    <vt:lpwstr>Internal</vt:lpwstr>
  </property>
  <property fmtid="{D5CDD505-2E9C-101B-9397-08002B2CF9AE}" pid="6" name="MSIP_Label_1764a71f-7e5e-4aeb-ba26-1fccf4925c1d_SiteId">
    <vt:lpwstr>98e29ecf-22bf-49bc-85a7-51537b56ef79</vt:lpwstr>
  </property>
  <property fmtid="{D5CDD505-2E9C-101B-9397-08002B2CF9AE}" pid="7" name="MSIP_Label_1764a71f-7e5e-4aeb-ba26-1fccf4925c1d_ActionId">
    <vt:lpwstr>b2ec087d-9c96-411c-9499-c38c5e7e2a7f</vt:lpwstr>
  </property>
  <property fmtid="{D5CDD505-2E9C-101B-9397-08002B2CF9AE}" pid="8" name="MSIP_Label_1764a71f-7e5e-4aeb-ba26-1fccf4925c1d_ContentBits">
    <vt:lpwstr>1</vt:lpwstr>
  </property>
  <property fmtid="{D5CDD505-2E9C-101B-9397-08002B2CF9AE}" pid="9" name="MSIP_Label_1764a71f-7e5e-4aeb-ba26-1fccf4925c1d_Tag">
    <vt:lpwstr>10, 3, 0, 1</vt:lpwstr>
  </property>
  <property fmtid="{D5CDD505-2E9C-101B-9397-08002B2CF9AE}" pid="10" name="MediaServiceImageTags">
    <vt:lpwstr/>
  </property>
  <property fmtid="{D5CDD505-2E9C-101B-9397-08002B2CF9AE}" pid="11" name="ContentTypeId">
    <vt:lpwstr>0x01010005B72AC4A09CDF4C84793DB8B53C6549</vt:lpwstr>
  </property>
  <property fmtid="{D5CDD505-2E9C-101B-9397-08002B2CF9AE}" pid="12" name="SV_QUERY_LIST_4F35BF76-6C0D-4D9B-82B2-816C12CF3733">
    <vt:lpwstr>empty_477D106A-C0D6-4607-AEBD-E2C9D60EA279</vt:lpwstr>
  </property>
  <property fmtid="{D5CDD505-2E9C-101B-9397-08002B2CF9AE}" pid="13" name="SV_HIDDEN_GRID_QUERY_LIST_4F35BF76-6C0D-4D9B-82B2-816C12CF3733">
    <vt:lpwstr>empty_477D106A-C0D6-4607-AEBD-E2C9D60EA279</vt:lpwstr>
  </property>
  <property fmtid="{D5CDD505-2E9C-101B-9397-08002B2CF9AE}" pid="14" name="_dlc_DocIdItemGuid">
    <vt:lpwstr>0d56c924-7cf7-4459-87eb-7e45a06769e1</vt:lpwstr>
  </property>
</Properties>
</file>