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https://esm.sharepoint.com/sites/BAU-CLP/ProcurementProcedures/FM Team/FM17CSAG23 - cleaning services/1. Sourcing folder/2. Sourcing/2.5 RFP/"/>
    </mc:Choice>
  </mc:AlternateContent>
  <xr:revisionPtr revIDLastSave="1589" documentId="11_28D46FDB6A0309047FC5F58219C13B8E268EA28B" xr6:coauthVersionLast="47" xr6:coauthVersionMax="47" xr10:uidLastSave="{6DBB4FE3-5607-4F0D-A2E0-1C4C5108EB6B}"/>
  <bookViews>
    <workbookView xWindow="16590" yWindow="-16320" windowWidth="29040" windowHeight="15720" firstSheet="2" activeTab="2" xr2:uid="{00000000-000D-0000-FFFF-FFFF00000000}"/>
  </bookViews>
  <sheets>
    <sheet name="Introduction" sheetId="29" r:id="rId1"/>
    <sheet name="Annual Performance Report" sheetId="33" r:id="rId2"/>
    <sheet name="Jan" sheetId="34" r:id="rId3"/>
    <sheet name="Feb" sheetId="60" r:id="rId4"/>
    <sheet name="Mar" sheetId="61" r:id="rId5"/>
    <sheet name="Apr" sheetId="62" r:id="rId6"/>
    <sheet name="May" sheetId="63" r:id="rId7"/>
    <sheet name="Jun" sheetId="64" r:id="rId8"/>
    <sheet name="Jul" sheetId="65" r:id="rId9"/>
    <sheet name="Aug" sheetId="66" r:id="rId10"/>
    <sheet name="Sep" sheetId="67" r:id="rId11"/>
    <sheet name="Oct" sheetId="68" r:id="rId12"/>
    <sheet name="Nov" sheetId="69" r:id="rId13"/>
    <sheet name="Dec" sheetId="70" r:id="rId14"/>
    <sheet name="KPI example" sheetId="71" r:id="rId15"/>
    <sheet name="KPI Overview" sheetId="31" state="hidden" r:id="rId16"/>
    <sheet name="config" sheetId="22" state="hidden" r:id="rId17"/>
  </sheets>
  <externalReferences>
    <externalReference r:id="rId18"/>
  </externalReferences>
  <definedNames>
    <definedName name="__KPI1" localSheetId="0">'[1]Data-Table'!#REF!</definedName>
    <definedName name="__KPI1" localSheetId="15">'[1]Data-Table'!#REF!</definedName>
    <definedName name="__KPI1">'[1]Data-Table'!#REF!</definedName>
    <definedName name="_KPI1" localSheetId="16">config!#REF!</definedName>
    <definedName name="_KPI1" localSheetId="0">#REF!</definedName>
    <definedName name="_KPI1" localSheetId="15">'KPI Overview'!#REF!</definedName>
    <definedName name="_KPI1">#REF!</definedName>
    <definedName name="_KPI3" localSheetId="16">config!$A$2:$A$7</definedName>
    <definedName name="_KPI3" localSheetId="0">#REF!</definedName>
    <definedName name="_KPI3" localSheetId="15">'KPI Overview'!$A$2:$A$9</definedName>
    <definedName name="_KPI3">#REF!</definedName>
    <definedName name="Availability" localSheetId="16">#REF!</definedName>
    <definedName name="Availability" localSheetId="0">#REF!</definedName>
    <definedName name="Availability" localSheetId="15">#REF!</definedName>
    <definedName name="Availability">#REF!</definedName>
    <definedName name="Distribution" localSheetId="16">#REF!</definedName>
    <definedName name="Distribution" localSheetId="0">#REF!</definedName>
    <definedName name="Distribution" localSheetId="15">#REF!</definedName>
    <definedName name="Distribution">#REF!</definedName>
    <definedName name="_xlnm.Print_Area" localSheetId="16">config!$A$1:$E$7</definedName>
    <definedName name="_xlnm.Print_Area" localSheetId="15">'KPI Overview'!$A$1:$B$9</definedName>
    <definedName name="EXAMPLES" localSheetId="16">config!#REF!</definedName>
    <definedName name="EXAMPLES" localSheetId="0">#REF!</definedName>
    <definedName name="EXAMPLES" localSheetId="15">'KPI Overview'!$B$2:$B$85</definedName>
    <definedName name="EXAMPLES">#REF!</definedName>
    <definedName name="Fire" localSheetId="16">#REF!</definedName>
    <definedName name="Fire" localSheetId="0">#REF!</definedName>
    <definedName name="Fire" localSheetId="15">#REF!</definedName>
    <definedName name="Fire">#REF!</definedName>
    <definedName name="hä">'[1]Data-Table'!#REF!</definedName>
    <definedName name="Heat" localSheetId="16">#REF!</definedName>
    <definedName name="Heat" localSheetId="0">#REF!</definedName>
    <definedName name="Heat" localSheetId="15">#REF!</definedName>
    <definedName name="Heat">#REF!</definedName>
    <definedName name="KPI" localSheetId="16">config!$A$2:$A$7</definedName>
    <definedName name="KPI" localSheetId="0">#REF!</definedName>
    <definedName name="KPI" localSheetId="15">'KPI Overview'!$A$2:$A$9</definedName>
    <definedName name="KPI">#REF!</definedName>
    <definedName name="KPI´s" localSheetId="16">config!$A$2:$A$7</definedName>
    <definedName name="KPI´s" localSheetId="0">#REF!</definedName>
    <definedName name="KPI´s" localSheetId="15">'KPI Overview'!$A$2:$A$9</definedName>
    <definedName name="KPI´s">#REF!</definedName>
    <definedName name="KPIS" localSheetId="16">config!#REF!</definedName>
    <definedName name="KPIS" localSheetId="0">#REF!</definedName>
    <definedName name="KPIS" localSheetId="15">'KPI Overview'!#REF!</definedName>
    <definedName name="KPIS">#REF!</definedName>
    <definedName name="Monitoring" localSheetId="16">#REF!</definedName>
    <definedName name="Monitoring" localSheetId="0">#REF!</definedName>
    <definedName name="Monitoring" localSheetId="15">#REF!</definedName>
    <definedName name="Monitoring">#REF!</definedName>
    <definedName name="Pillar" localSheetId="16">config!$A$2:$A$7</definedName>
    <definedName name="Pillar" localSheetId="0">#REF!</definedName>
    <definedName name="Pillar" localSheetId="15">'KPI Overview'!$A$2:$A$9</definedName>
    <definedName name="Pillar">#REF!</definedName>
    <definedName name="Pillars" localSheetId="16">config!$B$2:$B$7</definedName>
    <definedName name="Pillars" localSheetId="0">#REF!</definedName>
    <definedName name="Pillars" localSheetId="15">'KPI Overview'!#REF!</definedName>
    <definedName name="Pillars">#REF!</definedName>
    <definedName name="Pillars2" localSheetId="16">config!$A$2:$A$7</definedName>
    <definedName name="Pillars2" localSheetId="0">#REF!</definedName>
    <definedName name="Pillars2" localSheetId="15">'KPI Overview'!$A$2:$A$9</definedName>
    <definedName name="Pillars2">#REF!</definedName>
    <definedName name="Pillars3" localSheetId="16">config!$B$2:$B$7</definedName>
    <definedName name="Pillars3" localSheetId="0">#REF!</definedName>
    <definedName name="Pillars3" localSheetId="15">'KPI Overview'!#REF!</definedName>
    <definedName name="Pillars3">#REF!</definedName>
    <definedName name="Power" localSheetId="16">#REF!</definedName>
    <definedName name="Power" localSheetId="0">#REF!</definedName>
    <definedName name="Power" localSheetId="15">#REF!</definedName>
    <definedName name="Power">#REF!</definedName>
    <definedName name="Protection" localSheetId="16">#REF!</definedName>
    <definedName name="Protection" localSheetId="0">#REF!</definedName>
    <definedName name="Protection" localSheetId="15">#REF!</definedName>
    <definedName name="Protection">#REF!</definedName>
    <definedName name="REFERENCE" localSheetId="16">config!$E$2:$E$7</definedName>
    <definedName name="REFERENCE" localSheetId="0">#REF!</definedName>
    <definedName name="REFERENCE" localSheetId="15">'KPI Overview'!#REF!</definedName>
    <definedName name="REFERENCE">#REF!</definedName>
    <definedName name="Rep." localSheetId="16">config!#REF!</definedName>
    <definedName name="Rep." localSheetId="0">#REF!</definedName>
    <definedName name="Rep." localSheetId="15">'KPI Overview'!#REF!</definedName>
    <definedName name="Rep.">#REF!</definedName>
    <definedName name="Repetition" localSheetId="16">config!$C$2:$C$7</definedName>
    <definedName name="Repetition" localSheetId="0">#REF!</definedName>
    <definedName name="Repetition" localSheetId="15">'KPI Overview'!#REF!</definedName>
    <definedName name="Repetition">#REF!</definedName>
    <definedName name="Security" localSheetId="16">#REF!</definedName>
    <definedName name="Security" localSheetId="0">#REF!</definedName>
    <definedName name="Security" localSheetId="15">#REF!</definedName>
    <definedName name="Security">#REF!</definedName>
    <definedName name="SERVICECATEGORY" localSheetId="16">config!$B$2:$B$7</definedName>
    <definedName name="SERVICECATEGORY" localSheetId="0">#REF!</definedName>
    <definedName name="SERVICECATEGORY" localSheetId="15">'KPI Overview'!#REF!</definedName>
    <definedName name="SERVICECATEGOR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 i="34" l="1"/>
  <c r="H37" i="33"/>
  <c r="AB11" i="70"/>
  <c r="AC11" i="70" s="1"/>
  <c r="AB11" i="67"/>
  <c r="AC11" i="67" s="1"/>
  <c r="AB11" i="64"/>
  <c r="AC11" i="64" s="1"/>
  <c r="AB11" i="61"/>
  <c r="AC11" i="61" l="1"/>
  <c r="R16" i="70" l="1"/>
  <c r="AB14" i="70"/>
  <c r="AB13" i="70"/>
  <c r="AC13" i="70" s="1"/>
  <c r="AB12" i="70"/>
  <c r="AC12" i="70" s="1"/>
  <c r="AB10" i="70"/>
  <c r="R16" i="69"/>
  <c r="AB14" i="69"/>
  <c r="AB13" i="69"/>
  <c r="AC13" i="69" s="1"/>
  <c r="AB12" i="69"/>
  <c r="AC12" i="69" s="1"/>
  <c r="AB10" i="69"/>
  <c r="R16" i="68"/>
  <c r="AB14" i="68"/>
  <c r="W18" i="68" s="1"/>
  <c r="AB13" i="68"/>
  <c r="AC13" i="68" s="1"/>
  <c r="AB12" i="68"/>
  <c r="AC12" i="68" s="1"/>
  <c r="AC10" i="68"/>
  <c r="AB10" i="68"/>
  <c r="R16" i="67"/>
  <c r="AB14" i="67"/>
  <c r="AB13" i="67"/>
  <c r="AC13" i="67" s="1"/>
  <c r="AB12" i="67"/>
  <c r="AC12" i="67" s="1"/>
  <c r="AB10" i="67"/>
  <c r="R16" i="66"/>
  <c r="AB14" i="66"/>
  <c r="AB13" i="66"/>
  <c r="AC13" i="66" s="1"/>
  <c r="AB12" i="66"/>
  <c r="AC12" i="66" s="1"/>
  <c r="AB10" i="66"/>
  <c r="R16" i="65"/>
  <c r="AB14" i="65"/>
  <c r="AB13" i="65"/>
  <c r="AB12" i="65"/>
  <c r="AC12" i="65" s="1"/>
  <c r="AC10" i="65"/>
  <c r="AB10" i="65"/>
  <c r="R16" i="64"/>
  <c r="AB14" i="64"/>
  <c r="AC14" i="64" s="1"/>
  <c r="AB13" i="64"/>
  <c r="AC13" i="64" s="1"/>
  <c r="AB12" i="64"/>
  <c r="AC12" i="64" s="1"/>
  <c r="AB10" i="64"/>
  <c r="R16" i="63"/>
  <c r="AB14" i="63"/>
  <c r="AB13" i="63"/>
  <c r="AC13" i="63" s="1"/>
  <c r="AB12" i="63"/>
  <c r="AC12" i="63" s="1"/>
  <c r="AB10" i="63"/>
  <c r="R16" i="62"/>
  <c r="AB14" i="62"/>
  <c r="AB13" i="62"/>
  <c r="AC13" i="62" s="1"/>
  <c r="AB12" i="62"/>
  <c r="AC12" i="62" s="1"/>
  <c r="AB10" i="62"/>
  <c r="R16" i="61"/>
  <c r="AB14" i="61"/>
  <c r="AB13" i="61"/>
  <c r="AC13" i="61" s="1"/>
  <c r="AB12" i="61"/>
  <c r="AB10" i="61"/>
  <c r="W18" i="61" s="1"/>
  <c r="R16" i="60"/>
  <c r="AB14" i="60"/>
  <c r="AB13" i="60"/>
  <c r="AC13" i="60" s="1"/>
  <c r="AB12" i="60"/>
  <c r="AC12" i="60" s="1"/>
  <c r="AB10" i="60"/>
  <c r="AC14" i="70" l="1"/>
  <c r="W18" i="70"/>
  <c r="AC14" i="69"/>
  <c r="W18" i="69"/>
  <c r="X18" i="69" s="1"/>
  <c r="X19" i="69" s="1"/>
  <c r="E29" i="33" s="1"/>
  <c r="AC14" i="68"/>
  <c r="AC14" i="67"/>
  <c r="W18" i="67"/>
  <c r="X18" i="67" s="1"/>
  <c r="X19" i="67" s="1"/>
  <c r="E25" i="33" s="1"/>
  <c r="AC14" i="66"/>
  <c r="W18" i="66"/>
  <c r="AC14" i="65"/>
  <c r="W18" i="65"/>
  <c r="AC14" i="63"/>
  <c r="W18" i="63"/>
  <c r="AC14" i="62"/>
  <c r="W18" i="62"/>
  <c r="X18" i="62" s="1"/>
  <c r="AC14" i="60"/>
  <c r="W18" i="60"/>
  <c r="AC12" i="61"/>
  <c r="AC14" i="61"/>
  <c r="X18" i="66"/>
  <c r="X18" i="65"/>
  <c r="X18" i="63"/>
  <c r="X18" i="70"/>
  <c r="AC10" i="70"/>
  <c r="AC10" i="69"/>
  <c r="X18" i="68"/>
  <c r="AC10" i="67"/>
  <c r="AC10" i="66"/>
  <c r="AC13" i="65"/>
  <c r="AC10" i="64"/>
  <c r="W18" i="64" s="1"/>
  <c r="X18" i="64" s="1"/>
  <c r="AC10" i="63"/>
  <c r="AC10" i="62"/>
  <c r="AC10" i="61"/>
  <c r="AC10" i="60"/>
  <c r="X19" i="62" l="1"/>
  <c r="E15" i="33" s="1"/>
  <c r="D15" i="33"/>
  <c r="C15" i="33" s="1"/>
  <c r="D29" i="33"/>
  <c r="C29" i="33" s="1"/>
  <c r="X18" i="61"/>
  <c r="X19" i="61" s="1"/>
  <c r="E13" i="33" s="1"/>
  <c r="D25" i="33"/>
  <c r="C25" i="33" s="1"/>
  <c r="X19" i="64"/>
  <c r="E19" i="33" s="1"/>
  <c r="D19" i="33"/>
  <c r="C19" i="33" s="1"/>
  <c r="X19" i="65"/>
  <c r="E21" i="33" s="1"/>
  <c r="D21" i="33"/>
  <c r="C21" i="33" s="1"/>
  <c r="D13" i="33"/>
  <c r="C13" i="33" s="1"/>
  <c r="X19" i="68"/>
  <c r="E27" i="33" s="1"/>
  <c r="D27" i="33"/>
  <c r="C27" i="33" s="1"/>
  <c r="X19" i="70"/>
  <c r="E31" i="33" s="1"/>
  <c r="D31" i="33"/>
  <c r="C31" i="33" s="1"/>
  <c r="X19" i="63"/>
  <c r="E17" i="33" s="1"/>
  <c r="D17" i="33"/>
  <c r="C17" i="33" s="1"/>
  <c r="X18" i="60"/>
  <c r="X19" i="66"/>
  <c r="E23" i="33" s="1"/>
  <c r="D23" i="33"/>
  <c r="C23" i="33" s="1"/>
  <c r="AB14" i="34"/>
  <c r="X19" i="60" l="1"/>
  <c r="E11" i="33" s="1"/>
  <c r="D11" i="33"/>
  <c r="C11" i="33" s="1"/>
  <c r="AB12" i="34"/>
  <c r="AC14" i="34"/>
  <c r="AB13" i="34"/>
  <c r="AC13" i="34" s="1"/>
  <c r="AC12" i="34" l="1"/>
  <c r="AC10" i="34"/>
  <c r="W18" i="34" l="1"/>
  <c r="X18" i="34" s="1"/>
  <c r="X19" i="34" l="1"/>
  <c r="E9" i="33" s="1"/>
  <c r="D9" i="33"/>
  <c r="C9" i="33" s="1"/>
  <c r="E40" i="33" l="1"/>
  <c r="G40" i="33" s="1"/>
  <c r="E39" i="33"/>
  <c r="D39" i="33" s="1"/>
  <c r="R16" i="34"/>
  <c r="G39" i="33" l="1"/>
  <c r="D40" i="33"/>
</calcChain>
</file>

<file path=xl/sharedStrings.xml><?xml version="1.0" encoding="utf-8"?>
<sst xmlns="http://schemas.openxmlformats.org/spreadsheetml/2006/main" count="1649" uniqueCount="164">
  <si>
    <t>Cleaning</t>
  </si>
  <si>
    <t>PERFORMANCE REPORTING</t>
  </si>
  <si>
    <r>
      <t>Performance Report</t>
    </r>
    <r>
      <rPr>
        <b/>
        <sz val="12"/>
        <rFont val="Calibri"/>
        <family val="2"/>
        <scheme val="minor"/>
      </rPr>
      <t xml:space="preserve"> Cleaning</t>
    </r>
  </si>
  <si>
    <t>Overview:</t>
  </si>
  <si>
    <t>Jan-Dec</t>
  </si>
  <si>
    <t>Evaluation Cleaning</t>
  </si>
  <si>
    <t>Month</t>
  </si>
  <si>
    <t>Bonus/ Malus</t>
  </si>
  <si>
    <t>Bonus/ Malus in %</t>
  </si>
  <si>
    <t>Bonus/ Malus 
in EUR</t>
  </si>
  <si>
    <t>January</t>
  </si>
  <si>
    <t>Bonus</t>
  </si>
  <si>
    <t>February</t>
  </si>
  <si>
    <t>March</t>
  </si>
  <si>
    <t>April</t>
  </si>
  <si>
    <t>May</t>
  </si>
  <si>
    <t>June</t>
  </si>
  <si>
    <t>July</t>
  </si>
  <si>
    <t>August</t>
  </si>
  <si>
    <t>September</t>
  </si>
  <si>
    <t>October</t>
  </si>
  <si>
    <t>November</t>
  </si>
  <si>
    <t>December</t>
  </si>
  <si>
    <t>Total Annual evaluation result</t>
  </si>
  <si>
    <t xml:space="preserve">Final Evaluation result </t>
  </si>
  <si>
    <t>Total Bonus/ Malus</t>
  </si>
  <si>
    <t>Total Bonus/Malus 
in EUR*</t>
  </si>
  <si>
    <t xml:space="preserve">*If the final evaluation results malus, the service provider will be charged a maximum malus of 5% of the annual total. </t>
  </si>
  <si>
    <t>Date:</t>
  </si>
  <si>
    <t>Signature ESM representative:</t>
  </si>
  <si>
    <t>Signature Contractor representative:</t>
  </si>
  <si>
    <t>Month:</t>
  </si>
  <si>
    <t>Performance Thresholds</t>
  </si>
  <si>
    <t>Tolerance</t>
  </si>
  <si>
    <t>Malus</t>
  </si>
  <si>
    <t>Evaluation</t>
  </si>
  <si>
    <t>No.</t>
  </si>
  <si>
    <t>KPI</t>
  </si>
  <si>
    <t>Criteria</t>
  </si>
  <si>
    <t xml:space="preserve">Measurement Period </t>
  </si>
  <si>
    <t>Jan</t>
  </si>
  <si>
    <t>Feb</t>
  </si>
  <si>
    <t>Mar</t>
  </si>
  <si>
    <t>Apr</t>
  </si>
  <si>
    <t>Jun</t>
  </si>
  <si>
    <t>Jul</t>
  </si>
  <si>
    <t>Aug</t>
  </si>
  <si>
    <t>Sep</t>
  </si>
  <si>
    <t>Oct</t>
  </si>
  <si>
    <t>Nov</t>
  </si>
  <si>
    <t>Dec</t>
  </si>
  <si>
    <t>Weighting</t>
  </si>
  <si>
    <t>Malus weighted</t>
  </si>
  <si>
    <t>Result of the quality measurements (tolerance level in the cleaning incl. justification + corrective measures in case of deviations)</t>
  </si>
  <si>
    <t>x</t>
  </si>
  <si>
    <t>0 Failures</t>
  </si>
  <si>
    <t>4 Failures</t>
  </si>
  <si>
    <t xml:space="preserve">&gt; 6 Failures </t>
  </si>
  <si>
    <t>quality</t>
  </si>
  <si>
    <t xml:space="preserve">1 Failure </t>
  </si>
  <si>
    <t>2 Failures</t>
  </si>
  <si>
    <t>3 Failures</t>
  </si>
  <si>
    <t xml:space="preserve">&gt; 4 Failures </t>
  </si>
  <si>
    <t>-</t>
  </si>
  <si>
    <t>Number of user complaints</t>
  </si>
  <si>
    <t xml:space="preserve">compliance </t>
  </si>
  <si>
    <t xml:space="preserve">Contract management 
</t>
  </si>
  <si>
    <t>1 Failure</t>
  </si>
  <si>
    <t xml:space="preserve">4 Failures </t>
  </si>
  <si>
    <t>&gt; 4 Failures</t>
  </si>
  <si>
    <t>Completeness/ correctness of reporting and documentation</t>
  </si>
  <si>
    <t>KPI CATEGORY</t>
  </si>
  <si>
    <t>KEY PERFORMANCE INDICATORS</t>
  </si>
  <si>
    <t xml:space="preserve">Response to tickets </t>
  </si>
  <si>
    <t>SERVICE CATEGORY</t>
  </si>
  <si>
    <t>REPETITION</t>
  </si>
  <si>
    <t>Type of issue</t>
  </si>
  <si>
    <t>REFERENCE</t>
  </si>
  <si>
    <t>Compliance</t>
  </si>
  <si>
    <t>Regular cleaning</t>
  </si>
  <si>
    <t>No</t>
  </si>
  <si>
    <t>major</t>
  </si>
  <si>
    <t>Scope of Work</t>
  </si>
  <si>
    <t>Cost</t>
  </si>
  <si>
    <t>Window and glass cleaning</t>
  </si>
  <si>
    <t>1st time</t>
  </si>
  <si>
    <t>minor</t>
  </si>
  <si>
    <t>Invoicing Procedure</t>
  </si>
  <si>
    <t>Quality</t>
  </si>
  <si>
    <t>Doormat cleaning</t>
  </si>
  <si>
    <t>2nd time</t>
  </si>
  <si>
    <t>Service Level Specification</t>
  </si>
  <si>
    <t>Timeline</t>
  </si>
  <si>
    <t>Provision of consumables and equipment</t>
  </si>
  <si>
    <t>3rd time</t>
  </si>
  <si>
    <t>Contract</t>
  </si>
  <si>
    <t>Deep cleaning</t>
  </si>
  <si>
    <t>HSE-Policy</t>
  </si>
  <si>
    <t>Laundry services</t>
  </si>
  <si>
    <t>Legal Requirements</t>
  </si>
  <si>
    <t>FM-Support</t>
  </si>
  <si>
    <t>Waste Management</t>
  </si>
  <si>
    <t>Cleaning on demand / Lift and Shift</t>
  </si>
  <si>
    <t>Result of the 
quality measurements 
spot checks</t>
  </si>
  <si>
    <t>Improvement implementation</t>
  </si>
  <si>
    <t>Bonus/ 
Malus</t>
  </si>
  <si>
    <t>Monthly Evaluation</t>
  </si>
  <si>
    <t>1 Complaint</t>
  </si>
  <si>
    <t>2 Complaints</t>
  </si>
  <si>
    <t>3 Complaints</t>
  </si>
  <si>
    <t>4 Complaints</t>
  </si>
  <si>
    <t>&gt;4 Complaints</t>
  </si>
  <si>
    <t>No complaint</t>
  </si>
  <si>
    <t>Category</t>
  </si>
  <si>
    <t xml:space="preserve">Quality </t>
  </si>
  <si>
    <t xml:space="preserve">Monthly </t>
  </si>
  <si>
    <t>Quarterly</t>
  </si>
  <si>
    <r>
      <rPr>
        <sz val="11"/>
        <rFont val="Calibri"/>
        <family val="2"/>
        <scheme val="minor"/>
      </rPr>
      <t xml:space="preserve">The Service Provider must comply with the Ticket Response Times and the Ticket Resolution Times for tickets raised via the Ticketing Tool, as further described in section 5.3 of the Terms of Reference. Each breach of the Ticket Response Times and/or the Ticket Resolution Times will be counted as a failure. </t>
    </r>
    <r>
      <rPr>
        <sz val="11"/>
        <rFont val="Arial"/>
        <family val="2"/>
      </rPr>
      <t xml:space="preserve">
</t>
    </r>
  </si>
  <si>
    <t>&gt;4 Failures</t>
  </si>
  <si>
    <t>Based on the annual performance evaluation against the KPIs and the results of the annual IT&amp;FM survey and findings the Service Provider will create an annual report of the performance evaluation containing a follow-up action plan for improvement (incl. a timeline agreed with the ESM). The Service Provider will be measured on a quarterly basis based on the implementation of the follow-up action plan and the agreed timeline. Timelines are subject to change in agreement with the ESM.
If the Service Provider fails to meet any of the milestones agreed in the action plan, it will be counted as a failure. If the same milestone is not met in successive quarters, this failure will be counted double from the previous evaluation. If the ESM and the Service Provider agree that there is no need for an action plan, then the Parties will consider the tolerance for this KPI to be achieved.</t>
  </si>
  <si>
    <t xml:space="preserve">Individuals in the ESM may raise complaints in relation to the Services in a written form (in the Ticketing Tool ). The Service Provider will have access to the survey results. A complaint in the Ticketing Tool may relate to any aspect of the Services provided by the Service Provider.
The ESM will assess the nature of the complaint, and after clarifying with the Service Provider, determine in its sole discretion, if the complaint is legitimate.
Whenever there is complaint via the Ticketing Tool, it will be considered as a failure unless following the ESM assessment the complaint is found illegitimate. For the avoidance of doubts, in case there is more than one complaint from different individuals about the same issue, this will be treated as one single complaint and thus only one failure.
</t>
  </si>
  <si>
    <t xml:space="preserve"> Response &amp; resolution to tickets </t>
  </si>
  <si>
    <t xml:space="preserve">1. The Service Provider will issue all reports and documentation in accordance with the contractual requirements. All must be complete and delivered in time. 
2. The Service Provider will use the Ticketing Tool as further described in section 5.3 of the Terms of Reference. 
3. Staff replacements must be executed as further described in section 4.2 of the Terms of Reference.
4. All personnel requirements and role assignments will be executed as further described in sections 4.2 and 4.3 of the Terms of Reference.
1. If the Service Provider delivers a report late or does not prepare a report/documentation in compliance with the contractual requirements, it will be counted as a failure.
2. If the Service provider does not use the Ticketing Tool in compliance with the contractual requirements, it will be counted as a failure.
3. If the Service Provider does not execute staff replacements in compliance with the contractual requirements, it will be counted as a failure. 
4. If the Service Provider staff does not meet contractual requirements and does not fulfil their roles in compliance with the ESM's requirements, it will be counted as a failure.
</t>
  </si>
  <si>
    <t>To be paid by the ESM</t>
  </si>
  <si>
    <t>To be paid by the Service Provider</t>
  </si>
  <si>
    <t>Total performance result May</t>
  </si>
  <si>
    <t xml:space="preserve">The documents/information to be reviewed for the KPIs are coloured grey in the timeline </t>
  </si>
  <si>
    <t xml:space="preserve">The quality of the services provided by the Service Provider will be measured and evaluated on the basis of spot checks. The template for the evaluation of the spot checks is included in Annex 7 - Monthly checklist. The Service Provider is responsible for organising and carrying out at least fortnightly spot checks (two per month), which will be attended by an ESM representative unless otherwise agreed between the Parties. The ESM reserves the right to carry out additional spot checks, even without the presence of the Service Provider, and to document evaluated failures with photos. If the same failure is evaluated repeatedly, in consecutive spot checks, this failure will be counted double from the previous evaluation.
For the purpose of this KPI, an average result of the spot checks evaluation will be applied. If no average result is available, the result of the last available spot check evaluation will be used. If the spot check evaluation is missed by the Service Provider twice, an average of 6 failures will be applied.
The performance Thresholds defined for this KPI correspond to the services being delivered at Service Level 1, which displays the ESM standard. Should the ESM decide to change the majority of Services from Service Level 1 to Service Level 2, one (1) acceptable failure will be added to the performance Thresholds defined for this KPI. Should the ESM decide to change the majority of Services from Service Level 1 to Service Level 3, two (2) acceptable failure will be added to the performance Thresholds defined for this KPI. The change of performance Thresholds must always be approved in writing by the ESM and cannot be changed unilaterally by the Service Provider.  </t>
  </si>
  <si>
    <t>Comments</t>
  </si>
  <si>
    <t>Total performance result January</t>
  </si>
  <si>
    <t>Total performance result February</t>
  </si>
  <si>
    <t>Total performance result March</t>
  </si>
  <si>
    <t>Total performance result December</t>
  </si>
  <si>
    <t>Total performance result April</t>
  </si>
  <si>
    <t>Total performance result June</t>
  </si>
  <si>
    <t>Total performance result July</t>
  </si>
  <si>
    <t>Total performance result August</t>
  </si>
  <si>
    <t>Total performance result September</t>
  </si>
  <si>
    <t>Total performance result October</t>
  </si>
  <si>
    <t>Total performance result November</t>
  </si>
  <si>
    <t>Total Bonus/Malus 
in %</t>
  </si>
  <si>
    <t>0-1 Failure</t>
  </si>
  <si>
    <t xml:space="preserve">Individuals in the ESM may raise complaints in relation to the Services in a written form (in the Ticketing Tool). The Service Provider will have access to the survey results. A complaint in the Ticketing Tool may relate to any aspect of the Services provided by the Service Provider.
The ESM will assess the nature of the complaint, and after clarifying with the Service Provider, determine in its sole discretion, if the complaint is legitimate.
Whenever there is complaint via the Ticketing Tool, it will be considered as a failure unless following the ESM assessment the complaint is found illegitimate. For the avoidance of doubts, in case there is more than one complaint from different individuals about the same issue, this will be treated as one single complaint and thus only one failure.
</t>
  </si>
  <si>
    <t>\\\\</t>
  </si>
  <si>
    <t>Result</t>
  </si>
  <si>
    <t>Reasoning</t>
  </si>
  <si>
    <t xml:space="preserve">Month  </t>
  </si>
  <si>
    <t xml:space="preserve">January Evaluation </t>
  </si>
  <si>
    <t xml:space="preserve">February Evaluation </t>
  </si>
  <si>
    <t xml:space="preserve">March Evaluation </t>
  </si>
  <si>
    <t>Monthly Evaluation Example</t>
  </si>
  <si>
    <t>Annual Evaluation Example</t>
  </si>
  <si>
    <t>No Bonus or Malus Amount</t>
  </si>
  <si>
    <t>Malus Amount</t>
  </si>
  <si>
    <t>Bonus Amount</t>
  </si>
  <si>
    <r>
      <t xml:space="preserve">(KPI no. 1) Result of the quality measurements spot checks: </t>
    </r>
    <r>
      <rPr>
        <b/>
        <sz val="10"/>
        <rFont val="Calibri"/>
        <family val="2"/>
      </rPr>
      <t>tolerance</t>
    </r>
    <r>
      <rPr>
        <sz val="10"/>
        <rFont val="Calibri"/>
        <family val="2"/>
      </rPr>
      <t xml:space="preserve">
(KPI no. 2) Improvement implementation:</t>
    </r>
    <r>
      <rPr>
        <b/>
        <sz val="10"/>
        <rFont val="Calibri"/>
        <family val="2"/>
      </rPr>
      <t xml:space="preserve"> n/a</t>
    </r>
    <r>
      <rPr>
        <sz val="10"/>
        <rFont val="Calibri"/>
        <family val="2"/>
      </rPr>
      <t xml:space="preserve">
(KPI no. 3) Number of user complaints: </t>
    </r>
    <r>
      <rPr>
        <b/>
        <sz val="10"/>
        <rFont val="Calibri"/>
        <family val="2"/>
      </rPr>
      <t>tolerance</t>
    </r>
    <r>
      <rPr>
        <sz val="10"/>
        <rFont val="Calibri"/>
        <family val="2"/>
      </rPr>
      <t xml:space="preserve"> 
(KPI no. 4) Response &amp; resolution to tickets: </t>
    </r>
    <r>
      <rPr>
        <b/>
        <sz val="10"/>
        <rFont val="Calibri"/>
        <family val="2"/>
      </rPr>
      <t>tolerance</t>
    </r>
    <r>
      <rPr>
        <sz val="10"/>
        <rFont val="Calibri"/>
        <family val="2"/>
      </rPr>
      <t xml:space="preserve"> 
(KPI no. 5) Contract management: </t>
    </r>
    <r>
      <rPr>
        <b/>
        <sz val="10"/>
        <rFont val="Calibri"/>
        <family val="2"/>
      </rPr>
      <t>tolerance</t>
    </r>
  </si>
  <si>
    <r>
      <t xml:space="preserve">(KPI no. 1) Result of the quality measurements spot checks: </t>
    </r>
    <r>
      <rPr>
        <b/>
        <sz val="10"/>
        <color rgb="FFFF0000"/>
        <rFont val="Calibri"/>
        <family val="2"/>
      </rPr>
      <t>malus (4 failures)</t>
    </r>
    <r>
      <rPr>
        <sz val="10"/>
        <rFont val="Calibri"/>
        <family val="2"/>
      </rPr>
      <t xml:space="preserve">
(KPI no. 2) Improvement implementation: </t>
    </r>
    <r>
      <rPr>
        <b/>
        <sz val="10"/>
        <rFont val="Calibri"/>
        <family val="2"/>
      </rPr>
      <t>n/a</t>
    </r>
    <r>
      <rPr>
        <sz val="10"/>
        <rFont val="Calibri"/>
        <family val="2"/>
      </rPr>
      <t xml:space="preserve">
(KPI no. 3) Number of user complaints: </t>
    </r>
    <r>
      <rPr>
        <b/>
        <sz val="10"/>
        <color rgb="FF00B050"/>
        <rFont val="Calibri"/>
        <family val="2"/>
      </rPr>
      <t>bonus</t>
    </r>
    <r>
      <rPr>
        <sz val="10"/>
        <rFont val="Calibri"/>
        <family val="2"/>
      </rPr>
      <t xml:space="preserve">
(KPI no. 4) Response &amp; resolution to tickets: </t>
    </r>
    <r>
      <rPr>
        <b/>
        <sz val="10"/>
        <rFont val="Calibri"/>
        <family val="2"/>
      </rPr>
      <t>tolerance</t>
    </r>
    <r>
      <rPr>
        <sz val="10"/>
        <rFont val="Calibri"/>
        <family val="2"/>
      </rPr>
      <t xml:space="preserve"> 
(KPI no. 5) Contract management: </t>
    </r>
    <r>
      <rPr>
        <b/>
        <sz val="10"/>
        <color rgb="FFFF0000"/>
        <rFont val="Calibri"/>
        <family val="2"/>
      </rPr>
      <t>malus (3 failures)</t>
    </r>
    <r>
      <rPr>
        <sz val="10"/>
        <rFont val="Calibri"/>
        <family val="2"/>
      </rPr>
      <t xml:space="preserve"> </t>
    </r>
  </si>
  <si>
    <t xml:space="preserve">In the above scenario, neither Bonus Amount nor Malus Amount applies as all KPIs met the Tolerance Performance Threshold save KPI no. 2 which is evaluated on a quarterly basis.  </t>
  </si>
  <si>
    <t>Total annually fees:</t>
  </si>
  <si>
    <t xml:space="preserve">Total monthly fees 
</t>
  </si>
  <si>
    <t>January: Tolerance
February: Malus
March: Bonus
April: Bonus
May: Malus
June: Tolerance
July: Tolerance
August: Tolerance
September: Bonus
October: Malus
November: Bonus
December: Tolerance
In the above example, the 3 Malus Amounts would be added together and the Service Provider would need to pay the total (i.e. the Annual Malus Amount) to the ESM. The 4 Bonus Amounts would be added together and the Service Provider would need to invoice the total (i.e. the Annual Bonus Amount) to the ESM.</t>
  </si>
  <si>
    <r>
      <t xml:space="preserve">(KPI no. 1) Result of the quality measurements spot checks: </t>
    </r>
    <r>
      <rPr>
        <b/>
        <sz val="10"/>
        <color rgb="FF00B050"/>
        <rFont val="Calibri"/>
        <family val="2"/>
      </rPr>
      <t>bonus</t>
    </r>
    <r>
      <rPr>
        <sz val="10"/>
        <rFont val="Calibri"/>
        <family val="2"/>
      </rPr>
      <t xml:space="preserve">
(KPI no. 2) Improvement implementation: </t>
    </r>
    <r>
      <rPr>
        <b/>
        <sz val="10"/>
        <color rgb="FF00B050"/>
        <rFont val="Calibri"/>
        <family val="2"/>
      </rPr>
      <t>bonus</t>
    </r>
    <r>
      <rPr>
        <sz val="10"/>
        <rFont val="Calibri"/>
        <family val="2"/>
      </rPr>
      <t xml:space="preserve">
(KPI no. 3) Number of user complaints: </t>
    </r>
    <r>
      <rPr>
        <b/>
        <sz val="10"/>
        <color rgb="FF00B050"/>
        <rFont val="Calibri"/>
        <family val="2"/>
      </rPr>
      <t>bonus</t>
    </r>
    <r>
      <rPr>
        <sz val="10"/>
        <rFont val="Calibri"/>
        <family val="2"/>
      </rPr>
      <t xml:space="preserve">
(KPI no. 4) Response &amp; resolution to tickets: </t>
    </r>
    <r>
      <rPr>
        <b/>
        <sz val="10"/>
        <color rgb="FF00B050"/>
        <rFont val="Calibri"/>
        <family val="2"/>
      </rPr>
      <t>bonus</t>
    </r>
    <r>
      <rPr>
        <sz val="10"/>
        <rFont val="Calibri"/>
        <family val="2"/>
      </rPr>
      <t xml:space="preserve"> 
(KPI no. 5) Contract management: </t>
    </r>
    <r>
      <rPr>
        <b/>
        <sz val="10"/>
        <rFont val="Calibri"/>
        <family val="2"/>
      </rPr>
      <t>tolerance</t>
    </r>
  </si>
  <si>
    <t>In the above scenario, a Bonus Amount applies as the Service Provider met the Bonus Performance Threshold for the KPIs No. 1, 2, 3 and 4 and did not meet the Malus Performance Threshold for any KPI. Accordingly, no Malus amount applies.</t>
  </si>
  <si>
    <t xml:space="preserve">In the above scenario:
(1) no Bonus Amount applies, as although the Service Provider met the Bonus Performance Threshold for the KPI no. 2. the Bonus Amount may be awarded only if during the monthly evaluation period there are no KPIs meeting Malus Performance Threshold.
(2) Malus Amount applies as the Service Provider met the Malus Performance Threshold for KPIs no. 1 (4 failures) and no. 5  (3 failures).
The percentage of Malus Amount will be weighted as indicated in monthly evaluation sheets in this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</si>
</sst>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quot;€&quot;#,##0.00"/>
    <numFmt numFmtId="165" formatCode="0.0%"/>
    <numFmt numFmtId="166" formatCode="\+\ 0%;\-\ 0%;&quot;+/-&quot;\ 0%"/>
    <numFmt numFmtId="167" formatCode="#,##0\ &quot;Failures&quot;"/>
    <numFmt numFmtId="168" formatCode="#,##0.00\ &quot;€&quot;"/>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b/>
      <sz val="11"/>
      <name val="Calibri"/>
      <family val="2"/>
      <scheme val="minor"/>
    </font>
    <font>
      <b/>
      <sz val="12"/>
      <name val="Calibri"/>
      <family val="2"/>
      <scheme val="minor"/>
    </font>
    <font>
      <b/>
      <sz val="10"/>
      <name val="Calibri"/>
      <family val="2"/>
      <scheme val="minor"/>
    </font>
    <font>
      <b/>
      <sz val="9"/>
      <name val="Calibri"/>
      <family val="2"/>
      <scheme val="minor"/>
    </font>
    <font>
      <sz val="10"/>
      <name val="Calibri"/>
      <family val="2"/>
      <scheme val="minor"/>
    </font>
    <font>
      <b/>
      <sz val="22"/>
      <name val="Calibri"/>
      <family val="2"/>
      <scheme val="minor"/>
    </font>
    <font>
      <sz val="9"/>
      <name val="Calibri"/>
      <family val="2"/>
      <scheme val="minor"/>
    </font>
    <font>
      <b/>
      <sz val="30"/>
      <name val="Calibri"/>
      <family val="2"/>
      <scheme val="minor"/>
    </font>
    <font>
      <b/>
      <sz val="18"/>
      <name val="Calibri"/>
      <family val="2"/>
      <scheme val="minor"/>
    </font>
    <font>
      <sz val="18"/>
      <name val="Calibri"/>
      <family val="2"/>
      <scheme val="minor"/>
    </font>
    <font>
      <sz val="22"/>
      <name val="Calibri"/>
      <family val="2"/>
      <scheme val="minor"/>
    </font>
    <font>
      <sz val="10"/>
      <color theme="0"/>
      <name val="Calibri"/>
      <family val="2"/>
      <scheme val="minor"/>
    </font>
    <font>
      <sz val="11"/>
      <name val="Calibri"/>
      <family val="2"/>
      <scheme val="minor"/>
    </font>
    <font>
      <b/>
      <sz val="11"/>
      <color theme="0"/>
      <name val="Calibri"/>
      <family val="2"/>
      <scheme val="minor"/>
    </font>
    <font>
      <sz val="8"/>
      <color theme="1"/>
      <name val="Calibri"/>
      <family val="2"/>
      <scheme val="minor"/>
    </font>
    <font>
      <sz val="10"/>
      <name val="Arial"/>
      <family val="2"/>
    </font>
    <font>
      <u/>
      <sz val="10"/>
      <name val="Calibri"/>
      <family val="2"/>
      <scheme val="minor"/>
    </font>
    <font>
      <sz val="10"/>
      <name val="Arial"/>
      <family val="2"/>
    </font>
    <font>
      <sz val="11"/>
      <color theme="0"/>
      <name val="Calibri"/>
      <family val="2"/>
      <scheme val="minor"/>
    </font>
    <font>
      <b/>
      <sz val="11"/>
      <color theme="5"/>
      <name val="Calibri"/>
      <family val="2"/>
      <scheme val="minor"/>
    </font>
    <font>
      <b/>
      <sz val="11"/>
      <color theme="6"/>
      <name val="Calibri"/>
      <family val="2"/>
      <scheme val="minor"/>
    </font>
    <font>
      <sz val="11"/>
      <name val="Arial"/>
      <family val="2"/>
    </font>
    <font>
      <u/>
      <sz val="10"/>
      <color theme="10"/>
      <name val="Arial"/>
      <family val="2"/>
    </font>
    <font>
      <b/>
      <sz val="11"/>
      <color theme="1"/>
      <name val="Calibri"/>
      <family val="2"/>
    </font>
    <font>
      <sz val="10"/>
      <name val="Calibri"/>
      <family val="2"/>
    </font>
    <font>
      <b/>
      <sz val="10"/>
      <name val="Calibri"/>
      <family val="2"/>
    </font>
    <font>
      <b/>
      <sz val="10"/>
      <color rgb="FFFF0000"/>
      <name val="Calibri"/>
      <family val="2"/>
    </font>
    <font>
      <b/>
      <sz val="10"/>
      <color rgb="FF00B050"/>
      <name val="Calibri"/>
      <family val="2"/>
    </font>
  </fonts>
  <fills count="1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5"/>
        <bgColor indexed="64"/>
      </patternFill>
    </fill>
    <fill>
      <patternFill patternType="solid">
        <fgColor them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4"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thin">
        <color indexed="64"/>
      </top>
      <bottom/>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
    <xf numFmtId="0" fontId="0" fillId="0" borderId="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9" fontId="24" fillId="0" borderId="0" applyFont="0" applyFill="0" applyBorder="0" applyAlignment="0" applyProtection="0"/>
    <xf numFmtId="0" fontId="5" fillId="0" borderId="0"/>
    <xf numFmtId="44" fontId="26" fillId="0" borderId="0" applyFont="0" applyFill="0" applyBorder="0" applyAlignment="0" applyProtection="0"/>
    <xf numFmtId="0" fontId="31" fillId="0" borderId="0" applyNumberFormat="0" applyFill="0" applyBorder="0" applyAlignment="0" applyProtection="0"/>
  </cellStyleXfs>
  <cellXfs count="190">
    <xf numFmtId="0" fontId="0" fillId="0" borderId="0" xfId="0"/>
    <xf numFmtId="0" fontId="13" fillId="0" borderId="0" xfId="0" applyFont="1"/>
    <xf numFmtId="0" fontId="8" fillId="2" borderId="1" xfId="0" applyFont="1" applyFill="1" applyBorder="1" applyAlignment="1">
      <alignment horizontal="center" vertical="center"/>
    </xf>
    <xf numFmtId="0" fontId="13" fillId="3" borderId="1" xfId="0" applyFont="1" applyFill="1" applyBorder="1"/>
    <xf numFmtId="0" fontId="13" fillId="3" borderId="1" xfId="0" applyFont="1" applyFill="1" applyBorder="1" applyAlignment="1">
      <alignment wrapText="1"/>
    </xf>
    <xf numFmtId="0" fontId="13" fillId="4" borderId="0" xfId="0" applyFont="1" applyFill="1"/>
    <xf numFmtId="0" fontId="13" fillId="4" borderId="0" xfId="0" applyFont="1" applyFill="1" applyAlignment="1">
      <alignment wrapText="1"/>
    </xf>
    <xf numFmtId="0" fontId="13" fillId="3" borderId="1" xfId="0" quotePrefix="1" applyFont="1" applyFill="1" applyBorder="1"/>
    <xf numFmtId="0" fontId="13" fillId="3" borderId="1" xfId="0" quotePrefix="1" applyFont="1" applyFill="1" applyBorder="1" applyAlignment="1">
      <alignment wrapText="1"/>
    </xf>
    <xf numFmtId="0" fontId="20" fillId="4" borderId="0" xfId="0" applyFont="1" applyFill="1"/>
    <xf numFmtId="0" fontId="8" fillId="2" borderId="1" xfId="1" applyFont="1" applyFill="1" applyBorder="1" applyAlignment="1">
      <alignment horizontal="center" vertical="center"/>
    </xf>
    <xf numFmtId="0" fontId="13" fillId="4" borderId="0" xfId="1" applyFont="1" applyFill="1"/>
    <xf numFmtId="0" fontId="13" fillId="3" borderId="1" xfId="1" applyFont="1" applyFill="1" applyBorder="1" applyAlignment="1">
      <alignment vertical="center"/>
    </xf>
    <xf numFmtId="0" fontId="13" fillId="3" borderId="1" xfId="1" applyFont="1" applyFill="1" applyBorder="1" applyAlignment="1">
      <alignment vertical="center" wrapText="1"/>
    </xf>
    <xf numFmtId="0" fontId="13" fillId="4" borderId="0" xfId="1" applyFont="1" applyFill="1" applyAlignment="1">
      <alignment wrapText="1"/>
    </xf>
    <xf numFmtId="0" fontId="13" fillId="0" borderId="0" xfId="3" applyFont="1"/>
    <xf numFmtId="0" fontId="17" fillId="0" borderId="0" xfId="3" applyFont="1" applyAlignment="1">
      <alignment horizontal="justify"/>
    </xf>
    <xf numFmtId="0" fontId="18" fillId="0" borderId="0" xfId="3" applyFont="1"/>
    <xf numFmtId="0" fontId="17" fillId="0" borderId="0" xfId="3" applyFont="1" applyAlignment="1">
      <alignment horizontal="center"/>
    </xf>
    <xf numFmtId="0" fontId="19" fillId="0" borderId="0" xfId="3" applyFont="1"/>
    <xf numFmtId="0" fontId="14" fillId="0" borderId="0" xfId="3" applyFont="1" applyAlignment="1">
      <alignment horizontal="center"/>
    </xf>
    <xf numFmtId="0" fontId="0" fillId="4" borderId="0" xfId="0" applyFill="1"/>
    <xf numFmtId="0" fontId="13" fillId="0" borderId="0" xfId="4" applyFont="1"/>
    <xf numFmtId="0" fontId="9" fillId="2" borderId="1" xfId="4" applyFont="1" applyFill="1" applyBorder="1" applyAlignment="1">
      <alignment horizontal="center" vertical="center"/>
    </xf>
    <xf numFmtId="0" fontId="9" fillId="2" borderId="1" xfId="4" applyFont="1" applyFill="1" applyBorder="1" applyAlignment="1">
      <alignment horizontal="center" vertical="center" wrapText="1"/>
    </xf>
    <xf numFmtId="0" fontId="22" fillId="13" borderId="1" xfId="4" applyFont="1" applyFill="1" applyBorder="1" applyAlignment="1">
      <alignment horizontal="center" vertical="center"/>
    </xf>
    <xf numFmtId="165" fontId="21" fillId="5" borderId="1" xfId="4" applyNumberFormat="1" applyFont="1" applyFill="1" applyBorder="1" applyAlignment="1">
      <alignment vertical="center"/>
    </xf>
    <xf numFmtId="164" fontId="21" fillId="5" borderId="1" xfId="4" applyNumberFormat="1" applyFont="1" applyFill="1" applyBorder="1" applyAlignment="1">
      <alignment vertical="center"/>
    </xf>
    <xf numFmtId="0" fontId="13" fillId="4" borderId="0" xfId="4" applyFont="1" applyFill="1"/>
    <xf numFmtId="0" fontId="10" fillId="4" borderId="0" xfId="4" applyFont="1" applyFill="1"/>
    <xf numFmtId="0" fontId="13" fillId="4" borderId="0" xfId="4" applyFont="1" applyFill="1" applyAlignment="1">
      <alignment horizontal="center"/>
    </xf>
    <xf numFmtId="0" fontId="13" fillId="4" borderId="0" xfId="4" applyFont="1" applyFill="1" applyAlignment="1">
      <alignment horizontal="left"/>
    </xf>
    <xf numFmtId="0" fontId="13" fillId="4" borderId="0" xfId="4" applyFont="1" applyFill="1" applyAlignment="1">
      <alignment horizontal="right"/>
    </xf>
    <xf numFmtId="0" fontId="11" fillId="4" borderId="0" xfId="4" applyFont="1" applyFill="1" applyAlignment="1">
      <alignment horizontal="left"/>
    </xf>
    <xf numFmtId="0" fontId="11" fillId="4" borderId="0" xfId="4" applyFont="1" applyFill="1"/>
    <xf numFmtId="0" fontId="13" fillId="4" borderId="12" xfId="4" applyFont="1" applyFill="1" applyBorder="1" applyAlignment="1">
      <alignment wrapText="1"/>
    </xf>
    <xf numFmtId="0" fontId="13" fillId="4" borderId="0" xfId="4" applyFont="1" applyFill="1" applyAlignment="1">
      <alignment vertical="top" wrapText="1"/>
    </xf>
    <xf numFmtId="0" fontId="13" fillId="4" borderId="2" xfId="4" applyFont="1" applyFill="1" applyBorder="1"/>
    <xf numFmtId="0" fontId="15" fillId="4" borderId="0" xfId="4" applyFont="1" applyFill="1"/>
    <xf numFmtId="0" fontId="12" fillId="4" borderId="0" xfId="4" applyFont="1" applyFill="1" applyAlignment="1">
      <alignment horizontal="right"/>
    </xf>
    <xf numFmtId="0" fontId="12" fillId="4" borderId="0" xfId="4" applyFont="1" applyFill="1" applyAlignment="1">
      <alignment horizontal="left"/>
    </xf>
    <xf numFmtId="0" fontId="8" fillId="6" borderId="6" xfId="4" applyFont="1" applyFill="1" applyBorder="1" applyAlignment="1">
      <alignment horizontal="center" vertical="center"/>
    </xf>
    <xf numFmtId="0" fontId="9" fillId="8" borderId="1" xfId="4" applyFont="1" applyFill="1" applyBorder="1" applyAlignment="1">
      <alignment horizontal="center" vertical="center"/>
    </xf>
    <xf numFmtId="0" fontId="9" fillId="8" borderId="1" xfId="4" applyFont="1" applyFill="1" applyBorder="1" applyAlignment="1">
      <alignment horizontal="center" vertical="center" wrapText="1"/>
    </xf>
    <xf numFmtId="0" fontId="23" fillId="0" borderId="1" xfId="4" applyFont="1" applyBorder="1" applyAlignment="1">
      <alignment horizontal="center" vertical="center" wrapText="1"/>
    </xf>
    <xf numFmtId="0" fontId="8" fillId="8" borderId="1" xfId="4" applyFont="1" applyFill="1" applyBorder="1" applyAlignment="1">
      <alignment horizontal="center" vertical="center"/>
    </xf>
    <xf numFmtId="0" fontId="21" fillId="0" borderId="9" xfId="4" applyFont="1" applyBorder="1" applyAlignment="1">
      <alignment horizontal="left" vertical="top" wrapText="1"/>
    </xf>
    <xf numFmtId="0" fontId="13" fillId="4" borderId="0" xfId="4" applyFont="1" applyFill="1" applyAlignment="1">
      <alignment horizontal="center" vertical="center"/>
    </xf>
    <xf numFmtId="0" fontId="8" fillId="4" borderId="9" xfId="4" applyFont="1" applyFill="1" applyBorder="1" applyAlignment="1">
      <alignment horizontal="center" vertical="center" wrapText="1"/>
    </xf>
    <xf numFmtId="0" fontId="9" fillId="4" borderId="9" xfId="4" applyFont="1" applyFill="1" applyBorder="1" applyAlignment="1">
      <alignment horizontal="center" vertical="center" wrapText="1"/>
    </xf>
    <xf numFmtId="9" fontId="15" fillId="4" borderId="0" xfId="4" applyNumberFormat="1" applyFont="1" applyFill="1" applyAlignment="1">
      <alignment horizontal="center" vertical="center"/>
    </xf>
    <xf numFmtId="0" fontId="13" fillId="4" borderId="0" xfId="4" applyFont="1" applyFill="1" applyAlignment="1">
      <alignment wrapText="1"/>
    </xf>
    <xf numFmtId="0" fontId="0" fillId="4" borderId="0" xfId="0" applyFill="1" applyAlignment="1">
      <alignment wrapText="1"/>
    </xf>
    <xf numFmtId="0" fontId="23" fillId="4" borderId="1" xfId="4" applyFont="1" applyFill="1" applyBorder="1" applyAlignment="1">
      <alignment horizontal="center" vertical="center" wrapText="1"/>
    </xf>
    <xf numFmtId="0" fontId="25" fillId="4" borderId="0" xfId="4" applyFont="1" applyFill="1" applyAlignment="1">
      <alignment horizontal="right"/>
    </xf>
    <xf numFmtId="0" fontId="6" fillId="4" borderId="0" xfId="4" applyFont="1" applyFill="1" applyAlignment="1">
      <alignment vertical="center" wrapText="1"/>
    </xf>
    <xf numFmtId="0" fontId="6" fillId="4" borderId="0" xfId="4" applyFont="1" applyFill="1" applyAlignment="1">
      <alignment horizontal="center"/>
    </xf>
    <xf numFmtId="0" fontId="6" fillId="4" borderId="0" xfId="4" applyFont="1" applyFill="1" applyAlignment="1">
      <alignment horizontal="center" vertical="center" wrapText="1"/>
    </xf>
    <xf numFmtId="0" fontId="6" fillId="4" borderId="0" xfId="4" applyFont="1" applyFill="1"/>
    <xf numFmtId="0" fontId="6" fillId="4" borderId="0" xfId="4" applyFont="1" applyFill="1" applyAlignment="1">
      <alignment vertical="center"/>
    </xf>
    <xf numFmtId="0" fontId="6" fillId="4" borderId="0" xfId="4" applyFont="1" applyFill="1" applyAlignment="1">
      <alignment horizontal="center" vertical="center"/>
    </xf>
    <xf numFmtId="0" fontId="4" fillId="8" borderId="1" xfId="4" applyFont="1" applyFill="1" applyBorder="1" applyAlignment="1">
      <alignment horizontal="center" vertical="center" wrapText="1"/>
    </xf>
    <xf numFmtId="0" fontId="27" fillId="7" borderId="1" xfId="4" applyFont="1" applyFill="1" applyBorder="1" applyAlignment="1">
      <alignment horizontal="center" vertical="center" wrapText="1"/>
    </xf>
    <xf numFmtId="166" fontId="6" fillId="9" borderId="1" xfId="4" applyNumberFormat="1" applyFont="1" applyFill="1" applyBorder="1" applyAlignment="1">
      <alignment horizontal="center" vertical="center"/>
    </xf>
    <xf numFmtId="166" fontId="6" fillId="14" borderId="1" xfId="4" applyNumberFormat="1" applyFont="1" applyFill="1" applyBorder="1" applyAlignment="1">
      <alignment horizontal="center" vertical="center"/>
    </xf>
    <xf numFmtId="166" fontId="6" fillId="10" borderId="1" xfId="4" applyNumberFormat="1" applyFont="1" applyFill="1" applyBorder="1" applyAlignment="1">
      <alignment horizontal="center" vertical="center"/>
    </xf>
    <xf numFmtId="166" fontId="6" fillId="11" borderId="1" xfId="4" applyNumberFormat="1" applyFont="1" applyFill="1" applyBorder="1" applyAlignment="1">
      <alignment horizontal="center" vertical="center"/>
    </xf>
    <xf numFmtId="166" fontId="6" fillId="12" borderId="1" xfId="4" applyNumberFormat="1" applyFont="1" applyFill="1" applyBorder="1" applyAlignment="1">
      <alignment horizontal="center" vertical="center"/>
    </xf>
    <xf numFmtId="166" fontId="6" fillId="7" borderId="1" xfId="4" applyNumberFormat="1" applyFont="1" applyFill="1" applyBorder="1" applyAlignment="1">
      <alignment horizontal="center" vertical="center"/>
    </xf>
    <xf numFmtId="165" fontId="28" fillId="0" borderId="9" xfId="6" applyNumberFormat="1" applyFont="1" applyFill="1" applyBorder="1" applyAlignment="1">
      <alignment horizontal="center" vertical="center" wrapText="1"/>
    </xf>
    <xf numFmtId="165" fontId="28" fillId="0" borderId="16" xfId="6" applyNumberFormat="1" applyFont="1" applyFill="1" applyBorder="1" applyAlignment="1">
      <alignment horizontal="center" vertical="center" wrapText="1"/>
    </xf>
    <xf numFmtId="0" fontId="3" fillId="4" borderId="9" xfId="4" applyFont="1" applyFill="1" applyBorder="1" applyAlignment="1">
      <alignment horizontal="center" vertical="center"/>
    </xf>
    <xf numFmtId="0" fontId="3" fillId="4" borderId="15" xfId="4" applyFont="1" applyFill="1" applyBorder="1" applyAlignment="1">
      <alignment horizontal="center" vertical="center"/>
    </xf>
    <xf numFmtId="0" fontId="21" fillId="0" borderId="15" xfId="4" applyFont="1" applyBorder="1" applyAlignment="1">
      <alignment horizontal="center" vertical="center" wrapText="1"/>
    </xf>
    <xf numFmtId="0" fontId="21" fillId="0" borderId="9" xfId="4" applyFont="1" applyBorder="1" applyAlignment="1">
      <alignment horizontal="center" vertical="center" wrapText="1"/>
    </xf>
    <xf numFmtId="0" fontId="21" fillId="4" borderId="9" xfId="4" applyFont="1" applyFill="1" applyBorder="1" applyAlignment="1">
      <alignment horizontal="center" vertical="center" wrapText="1"/>
    </xf>
    <xf numFmtId="0" fontId="3" fillId="4" borderId="16" xfId="4" applyFont="1" applyFill="1" applyBorder="1" applyAlignment="1">
      <alignment horizontal="center" vertical="center"/>
    </xf>
    <xf numFmtId="0" fontId="21" fillId="4" borderId="16" xfId="4" applyFont="1" applyFill="1" applyBorder="1" applyAlignment="1">
      <alignment horizontal="center" vertical="center" wrapText="1"/>
    </xf>
    <xf numFmtId="0" fontId="30" fillId="4" borderId="15" xfId="4" applyFont="1" applyFill="1" applyBorder="1" applyAlignment="1">
      <alignment horizontal="center" vertical="center" wrapText="1"/>
    </xf>
    <xf numFmtId="9" fontId="3" fillId="4" borderId="15" xfId="6" applyFont="1" applyFill="1" applyBorder="1" applyAlignment="1">
      <alignment horizontal="center" vertical="center" wrapText="1"/>
    </xf>
    <xf numFmtId="0" fontId="30" fillId="4" borderId="0" xfId="0" applyFont="1" applyFill="1"/>
    <xf numFmtId="167" fontId="3" fillId="4" borderId="10" xfId="4" applyNumberFormat="1" applyFont="1" applyFill="1" applyBorder="1" applyAlignment="1">
      <alignment horizontal="center" vertical="center" wrapText="1"/>
    </xf>
    <xf numFmtId="167" fontId="3" fillId="4" borderId="15" xfId="4" applyNumberFormat="1" applyFont="1" applyFill="1" applyBorder="1" applyAlignment="1">
      <alignment horizontal="center" vertical="center" wrapText="1"/>
    </xf>
    <xf numFmtId="0" fontId="3" fillId="4" borderId="0" xfId="4" applyFont="1" applyFill="1" applyAlignment="1">
      <alignment horizontal="center" vertical="center"/>
    </xf>
    <xf numFmtId="0" fontId="30" fillId="4" borderId="9" xfId="4" applyFont="1" applyFill="1" applyBorder="1" applyAlignment="1">
      <alignment horizontal="center" vertical="center" wrapText="1"/>
    </xf>
    <xf numFmtId="0" fontId="3" fillId="4" borderId="9" xfId="4" applyFont="1" applyFill="1" applyBorder="1" applyAlignment="1">
      <alignment horizontal="center" vertical="center" wrapText="1"/>
    </xf>
    <xf numFmtId="9" fontId="3" fillId="4" borderId="9" xfId="4" applyNumberFormat="1" applyFont="1" applyFill="1" applyBorder="1" applyAlignment="1">
      <alignment horizontal="center" vertical="center" wrapText="1"/>
    </xf>
    <xf numFmtId="0" fontId="3" fillId="4" borderId="10" xfId="4" applyFont="1" applyFill="1" applyBorder="1" applyAlignment="1">
      <alignment horizontal="center" vertical="center" wrapText="1"/>
    </xf>
    <xf numFmtId="0" fontId="3" fillId="4" borderId="11" xfId="4" applyFont="1" applyFill="1" applyBorder="1" applyAlignment="1">
      <alignment horizontal="center" vertical="center" wrapText="1"/>
    </xf>
    <xf numFmtId="0" fontId="3" fillId="4" borderId="0" xfId="4" applyFont="1" applyFill="1" applyAlignment="1">
      <alignment vertical="center"/>
    </xf>
    <xf numFmtId="0" fontId="8" fillId="5" borderId="9" xfId="4" applyFont="1" applyFill="1" applyBorder="1" applyAlignment="1">
      <alignment horizontal="center" vertical="center" wrapText="1"/>
    </xf>
    <xf numFmtId="165" fontId="8" fillId="5" borderId="9" xfId="4" applyNumberFormat="1" applyFont="1" applyFill="1" applyBorder="1" applyAlignment="1">
      <alignment horizontal="center" vertical="center" wrapText="1"/>
    </xf>
    <xf numFmtId="9" fontId="3" fillId="0" borderId="9" xfId="4" applyNumberFormat="1" applyFont="1" applyBorder="1" applyAlignment="1">
      <alignment horizontal="center" vertical="center" wrapText="1"/>
    </xf>
    <xf numFmtId="9" fontId="3" fillId="0" borderId="13" xfId="4" applyNumberFormat="1" applyFont="1" applyBorder="1" applyAlignment="1">
      <alignment horizontal="center" vertical="center" wrapText="1"/>
    </xf>
    <xf numFmtId="0" fontId="3" fillId="0" borderId="13" xfId="4" applyFont="1" applyBorder="1" applyAlignment="1">
      <alignment horizontal="center" vertical="center" wrapText="1"/>
    </xf>
    <xf numFmtId="0" fontId="3" fillId="0" borderId="0" xfId="4" applyFont="1" applyAlignment="1">
      <alignment horizontal="center" vertical="center"/>
    </xf>
    <xf numFmtId="166" fontId="3" fillId="4" borderId="9" xfId="4" applyNumberFormat="1" applyFont="1" applyFill="1" applyBorder="1" applyAlignment="1">
      <alignment horizontal="center" vertical="center"/>
    </xf>
    <xf numFmtId="0" fontId="30" fillId="0" borderId="9" xfId="4" applyFont="1" applyBorder="1" applyAlignment="1">
      <alignment horizontal="left" vertical="top" wrapText="1"/>
    </xf>
    <xf numFmtId="0" fontId="30" fillId="4" borderId="16" xfId="4" applyFont="1" applyFill="1" applyBorder="1" applyAlignment="1">
      <alignment horizontal="center" vertical="center" wrapText="1"/>
    </xf>
    <xf numFmtId="9" fontId="3" fillId="4" borderId="16" xfId="4" applyNumberFormat="1" applyFont="1" applyFill="1" applyBorder="1" applyAlignment="1">
      <alignment horizontal="center" vertical="center" wrapText="1"/>
    </xf>
    <xf numFmtId="9" fontId="3" fillId="5" borderId="16" xfId="4" applyNumberFormat="1" applyFont="1" applyFill="1" applyBorder="1" applyAlignment="1">
      <alignment horizontal="center" vertical="center" wrapText="1"/>
    </xf>
    <xf numFmtId="167" fontId="3" fillId="4" borderId="18" xfId="4" applyNumberFormat="1" applyFont="1" applyFill="1" applyBorder="1" applyAlignment="1">
      <alignment horizontal="center" vertical="center" wrapText="1"/>
    </xf>
    <xf numFmtId="0" fontId="3" fillId="4" borderId="16" xfId="4" applyFont="1" applyFill="1" applyBorder="1" applyAlignment="1">
      <alignment horizontal="center" vertical="center" wrapText="1"/>
    </xf>
    <xf numFmtId="166" fontId="3" fillId="4" borderId="16" xfId="4" applyNumberFormat="1" applyFont="1" applyFill="1" applyBorder="1" applyAlignment="1">
      <alignment horizontal="center" vertical="center"/>
    </xf>
    <xf numFmtId="0" fontId="3" fillId="5" borderId="9" xfId="4" applyFont="1" applyFill="1" applyBorder="1" applyAlignment="1">
      <alignment horizontal="center" vertical="center" wrapText="1"/>
    </xf>
    <xf numFmtId="0" fontId="8" fillId="4" borderId="15" xfId="4" applyFont="1" applyFill="1" applyBorder="1" applyAlignment="1">
      <alignment horizontal="center" vertical="center" wrapText="1"/>
    </xf>
    <xf numFmtId="0" fontId="9" fillId="4" borderId="16" xfId="4" applyFont="1" applyFill="1" applyBorder="1" applyAlignment="1">
      <alignment horizontal="center" vertical="center" wrapText="1"/>
    </xf>
    <xf numFmtId="0" fontId="2" fillId="0" borderId="16" xfId="4" applyFont="1" applyBorder="1" applyAlignment="1">
      <alignment horizontal="left" vertical="top" wrapText="1"/>
    </xf>
    <xf numFmtId="166" fontId="3" fillId="4" borderId="15" xfId="4" applyNumberFormat="1" applyFont="1" applyFill="1" applyBorder="1" applyAlignment="1">
      <alignment horizontal="center" vertical="center"/>
    </xf>
    <xf numFmtId="165" fontId="28" fillId="0" borderId="15" xfId="6" applyNumberFormat="1" applyFont="1" applyFill="1" applyBorder="1" applyAlignment="1">
      <alignment horizontal="center" vertical="center" wrapText="1"/>
    </xf>
    <xf numFmtId="165" fontId="29" fillId="4" borderId="0" xfId="2" applyNumberFormat="1" applyFont="1" applyFill="1" applyBorder="1" applyAlignment="1">
      <alignment vertical="center"/>
    </xf>
    <xf numFmtId="165" fontId="28" fillId="4" borderId="0" xfId="2" applyNumberFormat="1" applyFont="1" applyFill="1" applyBorder="1" applyAlignment="1">
      <alignment vertical="center"/>
    </xf>
    <xf numFmtId="167" fontId="3" fillId="3" borderId="15" xfId="4" applyNumberFormat="1" applyFont="1" applyFill="1" applyBorder="1" applyAlignment="1">
      <alignment horizontal="center" vertical="center" wrapText="1"/>
    </xf>
    <xf numFmtId="0" fontId="21" fillId="3" borderId="9" xfId="4" applyFont="1" applyFill="1" applyBorder="1" applyAlignment="1">
      <alignment horizontal="center" vertical="center" wrapText="1"/>
    </xf>
    <xf numFmtId="0" fontId="3" fillId="3" borderId="9" xfId="4" applyFont="1" applyFill="1" applyBorder="1" applyAlignment="1">
      <alignment horizontal="center" vertical="center" wrapText="1"/>
    </xf>
    <xf numFmtId="167" fontId="3" fillId="3" borderId="16" xfId="4" applyNumberFormat="1" applyFont="1" applyFill="1" applyBorder="1" applyAlignment="1">
      <alignment horizontal="center" vertical="center" wrapText="1"/>
    </xf>
    <xf numFmtId="0" fontId="0" fillId="4" borderId="4" xfId="0" applyFill="1" applyBorder="1"/>
    <xf numFmtId="0" fontId="0" fillId="4" borderId="5" xfId="0" applyFill="1" applyBorder="1"/>
    <xf numFmtId="0" fontId="21" fillId="5" borderId="9" xfId="4" applyFont="1" applyFill="1" applyBorder="1" applyAlignment="1">
      <alignment horizontal="center" vertical="center" wrapText="1"/>
    </xf>
    <xf numFmtId="0" fontId="21" fillId="5" borderId="16" xfId="4" applyFont="1" applyFill="1" applyBorder="1" applyAlignment="1">
      <alignment horizontal="center" vertical="center" wrapText="1"/>
    </xf>
    <xf numFmtId="0" fontId="21" fillId="5" borderId="15" xfId="4" applyFont="1" applyFill="1" applyBorder="1" applyAlignment="1">
      <alignment horizontal="center" vertical="center" wrapText="1"/>
    </xf>
    <xf numFmtId="0" fontId="13" fillId="4" borderId="20" xfId="4" applyFont="1" applyFill="1" applyBorder="1"/>
    <xf numFmtId="9" fontId="21" fillId="4" borderId="1" xfId="4" applyNumberFormat="1" applyFont="1" applyFill="1" applyBorder="1" applyAlignment="1">
      <alignment horizontal="center" vertical="center"/>
    </xf>
    <xf numFmtId="0" fontId="21" fillId="4" borderId="0" xfId="4" applyFont="1" applyFill="1"/>
    <xf numFmtId="0" fontId="2" fillId="4" borderId="9" xfId="4" applyFont="1" applyFill="1" applyBorder="1" applyAlignment="1">
      <alignment vertical="center" wrapText="1"/>
    </xf>
    <xf numFmtId="0" fontId="21" fillId="4" borderId="15" xfId="4" applyFont="1" applyFill="1" applyBorder="1" applyAlignment="1">
      <alignment horizontal="center" vertical="center" wrapText="1"/>
    </xf>
    <xf numFmtId="0" fontId="21" fillId="0" borderId="16" xfId="4" applyFont="1" applyBorder="1" applyAlignment="1">
      <alignment horizontal="center" vertical="center" wrapText="1"/>
    </xf>
    <xf numFmtId="0" fontId="22" fillId="7" borderId="1" xfId="4" applyFont="1" applyFill="1" applyBorder="1" applyAlignment="1">
      <alignment horizontal="center" vertical="center"/>
    </xf>
    <xf numFmtId="0" fontId="1" fillId="0" borderId="15" xfId="4" applyFont="1" applyBorder="1" applyAlignment="1">
      <alignment vertical="top" wrapText="1"/>
    </xf>
    <xf numFmtId="0" fontId="23" fillId="5" borderId="1" xfId="4" applyFont="1" applyFill="1" applyBorder="1" applyAlignment="1">
      <alignment horizontal="center" vertical="center" wrapText="1"/>
    </xf>
    <xf numFmtId="0" fontId="21" fillId="8" borderId="1" xfId="4" applyFont="1" applyFill="1" applyBorder="1" applyAlignment="1">
      <alignment horizontal="center" vertical="center" wrapText="1"/>
    </xf>
    <xf numFmtId="0" fontId="30" fillId="4" borderId="15" xfId="4" applyFont="1" applyFill="1" applyBorder="1" applyAlignment="1">
      <alignment horizontal="left" vertical="top" wrapText="1"/>
    </xf>
    <xf numFmtId="0" fontId="30" fillId="4" borderId="9" xfId="4" applyFont="1" applyFill="1" applyBorder="1" applyAlignment="1">
      <alignment horizontal="left" vertical="top" wrapText="1"/>
    </xf>
    <xf numFmtId="0" fontId="30" fillId="4" borderId="16" xfId="4" applyFont="1" applyFill="1" applyBorder="1" applyAlignment="1">
      <alignment horizontal="left" vertical="top" wrapText="1"/>
    </xf>
    <xf numFmtId="0" fontId="30" fillId="5" borderId="9" xfId="4" applyFont="1" applyFill="1" applyBorder="1" applyAlignment="1">
      <alignment horizontal="left" vertical="top" wrapText="1"/>
    </xf>
    <xf numFmtId="0" fontId="11" fillId="5" borderId="1" xfId="4" applyFont="1" applyFill="1" applyBorder="1" applyAlignment="1">
      <alignment horizontal="center" vertical="center"/>
    </xf>
    <xf numFmtId="168" fontId="13" fillId="4" borderId="0" xfId="4" applyNumberFormat="1" applyFont="1" applyFill="1"/>
    <xf numFmtId="0" fontId="1" fillId="4" borderId="18" xfId="4" applyFont="1" applyFill="1" applyBorder="1" applyAlignment="1">
      <alignment horizontal="center" vertical="center" wrapText="1"/>
    </xf>
    <xf numFmtId="0" fontId="31" fillId="4" borderId="0" xfId="9" applyFill="1"/>
    <xf numFmtId="0" fontId="31" fillId="0" borderId="9" xfId="9" applyBorder="1" applyAlignment="1">
      <alignment horizontal="center" vertical="center" wrapText="1"/>
    </xf>
    <xf numFmtId="0" fontId="32" fillId="5" borderId="1" xfId="0" applyFont="1" applyFill="1" applyBorder="1" applyAlignment="1">
      <alignment vertical="center"/>
    </xf>
    <xf numFmtId="0" fontId="32" fillId="5" borderId="1" xfId="0" applyFont="1" applyFill="1" applyBorder="1" applyAlignment="1">
      <alignment horizontal="center" vertical="center"/>
    </xf>
    <xf numFmtId="0" fontId="33" fillId="5" borderId="1" xfId="0" applyFont="1" applyFill="1" applyBorder="1" applyAlignment="1">
      <alignment vertical="center"/>
    </xf>
    <xf numFmtId="0" fontId="33" fillId="0" borderId="1" xfId="0" applyFont="1" applyBorder="1" applyAlignment="1">
      <alignment horizontal="left" vertical="center" wrapText="1"/>
    </xf>
    <xf numFmtId="0" fontId="33" fillId="0" borderId="1" xfId="0" quotePrefix="1" applyFont="1" applyBorder="1" applyAlignment="1">
      <alignment vertical="top" wrapText="1"/>
    </xf>
    <xf numFmtId="0" fontId="16" fillId="0" borderId="2" xfId="3" applyFont="1" applyBorder="1" applyAlignment="1">
      <alignment horizontal="center"/>
    </xf>
    <xf numFmtId="0" fontId="14" fillId="4" borderId="3" xfId="4" applyFont="1" applyFill="1" applyBorder="1" applyAlignment="1">
      <alignment horizontal="left" vertical="center" wrapText="1"/>
    </xf>
    <xf numFmtId="0" fontId="14" fillId="4" borderId="4" xfId="4" applyFont="1" applyFill="1" applyBorder="1" applyAlignment="1">
      <alignment horizontal="left" vertical="center" wrapText="1"/>
    </xf>
    <xf numFmtId="0" fontId="14" fillId="4" borderId="5" xfId="4" applyFont="1" applyFill="1" applyBorder="1" applyAlignment="1">
      <alignment horizontal="left" vertical="center" wrapText="1"/>
    </xf>
    <xf numFmtId="0" fontId="13" fillId="4" borderId="19" xfId="4" applyFont="1" applyFill="1" applyBorder="1" applyAlignment="1">
      <alignment horizontal="center"/>
    </xf>
    <xf numFmtId="0" fontId="13" fillId="4" borderId="20" xfId="4" applyFont="1" applyFill="1" applyBorder="1" applyAlignment="1">
      <alignment horizontal="center"/>
    </xf>
    <xf numFmtId="44" fontId="21" fillId="3" borderId="6" xfId="8" applyFont="1" applyFill="1" applyBorder="1" applyAlignment="1">
      <alignment horizontal="center" vertical="center"/>
    </xf>
    <xf numFmtId="44" fontId="21" fillId="3" borderId="8" xfId="8" applyFont="1" applyFill="1" applyBorder="1" applyAlignment="1">
      <alignment horizontal="center" vertical="center"/>
    </xf>
    <xf numFmtId="0" fontId="21" fillId="0" borderId="9" xfId="4" applyFont="1" applyBorder="1" applyAlignment="1">
      <alignment horizontal="center" vertical="center" wrapText="1"/>
    </xf>
    <xf numFmtId="0" fontId="30" fillId="4" borderId="9" xfId="4" applyFont="1" applyFill="1" applyBorder="1" applyAlignment="1">
      <alignment horizontal="center" vertical="center" wrapText="1"/>
    </xf>
    <xf numFmtId="0" fontId="3" fillId="4" borderId="9" xfId="4" applyFont="1" applyFill="1" applyBorder="1" applyAlignment="1">
      <alignment horizontal="center" vertical="center" wrapText="1"/>
    </xf>
    <xf numFmtId="0" fontId="11" fillId="0" borderId="3" xfId="4" applyFont="1" applyBorder="1" applyAlignment="1">
      <alignment horizontal="center" vertical="center" wrapText="1"/>
    </xf>
    <xf numFmtId="0" fontId="11" fillId="0" borderId="4" xfId="4" applyFont="1" applyBorder="1" applyAlignment="1">
      <alignment horizontal="center" vertical="center" wrapText="1"/>
    </xf>
    <xf numFmtId="0" fontId="11" fillId="0" borderId="5" xfId="4" applyFont="1" applyBorder="1" applyAlignment="1">
      <alignment horizontal="center" vertical="center" wrapText="1"/>
    </xf>
    <xf numFmtId="0" fontId="11" fillId="4" borderId="3" xfId="4" applyFont="1" applyFill="1" applyBorder="1" applyAlignment="1">
      <alignment horizontal="center"/>
    </xf>
    <xf numFmtId="0" fontId="11" fillId="4" borderId="4" xfId="4" applyFont="1" applyFill="1" applyBorder="1" applyAlignment="1">
      <alignment horizontal="center"/>
    </xf>
    <xf numFmtId="0" fontId="11" fillId="4" borderId="5" xfId="4" applyFont="1" applyFill="1" applyBorder="1" applyAlignment="1">
      <alignment horizontal="center"/>
    </xf>
    <xf numFmtId="0" fontId="8" fillId="8" borderId="6" xfId="4" applyFont="1" applyFill="1" applyBorder="1" applyAlignment="1">
      <alignment horizontal="center" vertical="center" wrapText="1"/>
    </xf>
    <xf numFmtId="0" fontId="8" fillId="8" borderId="7" xfId="4" applyFont="1" applyFill="1" applyBorder="1" applyAlignment="1">
      <alignment horizontal="center" vertical="center" wrapText="1"/>
    </xf>
    <xf numFmtId="0" fontId="8" fillId="8" borderId="8" xfId="4" applyFont="1" applyFill="1" applyBorder="1" applyAlignment="1">
      <alignment horizontal="center" vertical="center" wrapText="1"/>
    </xf>
    <xf numFmtId="0" fontId="22" fillId="7" borderId="6" xfId="4" applyFont="1" applyFill="1" applyBorder="1" applyAlignment="1">
      <alignment horizontal="center" vertical="center"/>
    </xf>
    <xf numFmtId="0" fontId="22" fillId="7" borderId="7" xfId="4" applyFont="1" applyFill="1" applyBorder="1" applyAlignment="1">
      <alignment horizontal="center" vertical="center"/>
    </xf>
    <xf numFmtId="0" fontId="22" fillId="7" borderId="8" xfId="4" applyFont="1" applyFill="1" applyBorder="1" applyAlignment="1">
      <alignment horizontal="center" vertical="center"/>
    </xf>
    <xf numFmtId="0" fontId="9" fillId="4" borderId="6" xfId="4" applyFont="1" applyFill="1" applyBorder="1" applyAlignment="1">
      <alignment horizontal="center"/>
    </xf>
    <xf numFmtId="0" fontId="9" fillId="4" borderId="7" xfId="4" applyFont="1" applyFill="1" applyBorder="1" applyAlignment="1">
      <alignment horizontal="center"/>
    </xf>
    <xf numFmtId="0" fontId="9" fillId="4" borderId="8" xfId="4" applyFont="1" applyFill="1" applyBorder="1" applyAlignment="1">
      <alignment horizontal="center"/>
    </xf>
    <xf numFmtId="0" fontId="9" fillId="4" borderId="17" xfId="0" applyFont="1" applyFill="1" applyBorder="1" applyAlignment="1">
      <alignment horizontal="center" vertical="center" wrapText="1"/>
    </xf>
    <xf numFmtId="0" fontId="9" fillId="4" borderId="14" xfId="0" applyFont="1" applyFill="1" applyBorder="1" applyAlignment="1">
      <alignment horizontal="center" vertical="center" wrapText="1"/>
    </xf>
    <xf numFmtId="165" fontId="21" fillId="4" borderId="6" xfId="2" applyNumberFormat="1" applyFont="1" applyFill="1" applyBorder="1" applyAlignment="1">
      <alignment horizontal="center" vertical="center"/>
    </xf>
    <xf numFmtId="165" fontId="21" fillId="4" borderId="8" xfId="2" quotePrefix="1" applyNumberFormat="1" applyFont="1" applyFill="1" applyBorder="1" applyAlignment="1">
      <alignment horizontal="center" vertical="center"/>
    </xf>
    <xf numFmtId="168" fontId="21" fillId="0" borderId="6" xfId="0" applyNumberFormat="1" applyFont="1" applyBorder="1" applyAlignment="1">
      <alignment horizontal="center" vertical="center"/>
    </xf>
    <xf numFmtId="168" fontId="21" fillId="0" borderId="8" xfId="0" applyNumberFormat="1" applyFont="1" applyBorder="1" applyAlignment="1">
      <alignment horizontal="center" vertical="center"/>
    </xf>
    <xf numFmtId="0" fontId="21" fillId="4" borderId="6" xfId="4" applyFont="1" applyFill="1" applyBorder="1" applyAlignment="1">
      <alignment horizontal="left" vertical="center" wrapText="1"/>
    </xf>
    <xf numFmtId="0" fontId="21" fillId="4" borderId="8" xfId="4" applyFont="1" applyFill="1" applyBorder="1" applyAlignment="1">
      <alignment horizontal="left" vertical="center" wrapText="1"/>
    </xf>
    <xf numFmtId="44" fontId="21" fillId="3" borderId="6" xfId="8" applyFont="1" applyFill="1" applyBorder="1" applyAlignment="1">
      <alignment horizontal="center"/>
    </xf>
    <xf numFmtId="44" fontId="21" fillId="3" borderId="8" xfId="8" applyFont="1" applyFill="1" applyBorder="1" applyAlignment="1">
      <alignment horizontal="center"/>
    </xf>
    <xf numFmtId="0" fontId="21" fillId="5" borderId="9" xfId="4"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30" fillId="5" borderId="9" xfId="4" applyFont="1" applyFill="1" applyBorder="1" applyAlignment="1">
      <alignment horizontal="center" vertical="center" wrapText="1"/>
    </xf>
    <xf numFmtId="0" fontId="3" fillId="5" borderId="9" xfId="4" applyFont="1" applyFill="1" applyBorder="1" applyAlignment="1">
      <alignment horizontal="center" vertical="center" wrapText="1"/>
    </xf>
    <xf numFmtId="0" fontId="32" fillId="15" borderId="1" xfId="0" applyFont="1" applyFill="1" applyBorder="1" applyAlignment="1">
      <alignment horizontal="center" wrapText="1"/>
    </xf>
    <xf numFmtId="0" fontId="13" fillId="0" borderId="6" xfId="0" applyFont="1" applyBorder="1" applyAlignment="1">
      <alignment horizontal="left" wrapText="1"/>
    </xf>
    <xf numFmtId="0" fontId="13" fillId="0" borderId="7" xfId="0" applyFont="1" applyBorder="1" applyAlignment="1">
      <alignment horizontal="left"/>
    </xf>
    <xf numFmtId="0" fontId="13" fillId="0" borderId="8" xfId="0" applyFont="1" applyBorder="1" applyAlignment="1">
      <alignment horizontal="left"/>
    </xf>
  </cellXfs>
  <cellStyles count="10">
    <cellStyle name="Link" xfId="9" builtinId="8"/>
    <cellStyle name="Normal 3" xfId="3" xr:uid="{00000000-0005-0000-0000-000001000000}"/>
    <cellStyle name="Prozent" xfId="6" builtinId="5"/>
    <cellStyle name="Prozent 2" xfId="2" xr:uid="{00000000-0005-0000-0000-000003000000}"/>
    <cellStyle name="Prozent 2 2" xfId="5" xr:uid="{00000000-0005-0000-0000-000004000000}"/>
    <cellStyle name="Standard" xfId="0" builtinId="0"/>
    <cellStyle name="Standard 2" xfId="1" xr:uid="{00000000-0005-0000-0000-000005000000}"/>
    <cellStyle name="Standard 2 2" xfId="4" xr:uid="{00000000-0005-0000-0000-000006000000}"/>
    <cellStyle name="Standard 3" xfId="7" xr:uid="{19EC6C7C-8128-44E3-80A6-F99E73885401}"/>
    <cellStyle name="Währung" xfId="8" builtinId="4"/>
  </cellStyles>
  <dxfs count="272">
    <dxf>
      <fill>
        <patternFill>
          <bgColor theme="6"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patternFill>
      </fill>
    </dxf>
    <dxf>
      <fill>
        <patternFill>
          <bgColor theme="3" tint="0.79998168889431442"/>
        </patternFill>
      </fill>
    </dxf>
    <dxf>
      <fill>
        <patternFill>
          <bgColor theme="6" tint="0.39994506668294322"/>
        </patternFill>
      </fill>
    </dxf>
    <dxf>
      <fill>
        <patternFill>
          <bgColor theme="3" tint="0.7999816888943144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patternFill>
      </fill>
    </dxf>
    <dxf>
      <fill>
        <patternFill>
          <bgColor theme="0"/>
        </patternFill>
      </fill>
    </dxf>
    <dxf>
      <font>
        <b/>
        <i val="0"/>
        <color theme="5"/>
      </font>
    </dxf>
    <dxf>
      <font>
        <b/>
        <i val="0"/>
        <color theme="6"/>
      </font>
    </dxf>
    <dxf>
      <font>
        <b/>
        <i val="0"/>
        <color theme="4"/>
      </font>
    </dxf>
    <dxf>
      <font>
        <color theme="6"/>
      </font>
      <fill>
        <patternFill patternType="none">
          <bgColor auto="1"/>
        </patternFill>
      </fill>
    </dxf>
    <dxf>
      <font>
        <color theme="4"/>
      </font>
      <fill>
        <patternFill patternType="none">
          <bgColor auto="1"/>
        </patternFill>
      </fill>
    </dxf>
    <dxf>
      <font>
        <color theme="5"/>
      </font>
      <fill>
        <patternFill patternType="none">
          <bgColor auto="1"/>
        </patternFill>
      </fill>
    </dxf>
    <dxf>
      <fill>
        <patternFill>
          <bgColor theme="6"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patternFill>
      </fill>
    </dxf>
    <dxf>
      <fill>
        <patternFill>
          <bgColor theme="3" tint="0.79998168889431442"/>
        </patternFill>
      </fill>
    </dxf>
    <dxf>
      <fill>
        <patternFill>
          <bgColor theme="6" tint="0.39994506668294322"/>
        </patternFill>
      </fill>
    </dxf>
    <dxf>
      <fill>
        <patternFill>
          <bgColor theme="3" tint="0.7999816888943144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patternFill>
      </fill>
    </dxf>
    <dxf>
      <fill>
        <patternFill>
          <bgColor theme="0"/>
        </patternFill>
      </fill>
    </dxf>
    <dxf>
      <fill>
        <patternFill>
          <bgColor theme="0"/>
        </patternFill>
      </fill>
    </dxf>
    <dxf>
      <font>
        <b/>
        <i val="0"/>
        <color theme="5"/>
      </font>
    </dxf>
    <dxf>
      <font>
        <b/>
        <i val="0"/>
        <color theme="6"/>
      </font>
    </dxf>
    <dxf>
      <font>
        <b/>
        <i val="0"/>
        <color theme="4"/>
      </font>
    </dxf>
    <dxf>
      <font>
        <color theme="6"/>
      </font>
      <fill>
        <patternFill patternType="none">
          <bgColor auto="1"/>
        </patternFill>
      </fill>
    </dxf>
    <dxf>
      <font>
        <color theme="4"/>
      </font>
      <fill>
        <patternFill patternType="none">
          <bgColor auto="1"/>
        </patternFill>
      </fill>
    </dxf>
    <dxf>
      <font>
        <color theme="5"/>
      </font>
      <fill>
        <patternFill patternType="none">
          <bgColor auto="1"/>
        </patternFill>
      </fill>
    </dxf>
    <dxf>
      <fill>
        <patternFill>
          <bgColor theme="6"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patternFill>
      </fill>
    </dxf>
    <dxf>
      <fill>
        <patternFill>
          <bgColor theme="3" tint="0.79998168889431442"/>
        </patternFill>
      </fill>
    </dxf>
    <dxf>
      <fill>
        <patternFill>
          <bgColor theme="6" tint="0.39994506668294322"/>
        </patternFill>
      </fill>
    </dxf>
    <dxf>
      <fill>
        <patternFill>
          <bgColor theme="3" tint="0.7999816888943144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patternFill>
      </fill>
    </dxf>
    <dxf>
      <fill>
        <patternFill>
          <bgColor theme="0"/>
        </patternFill>
      </fill>
    </dxf>
    <dxf>
      <fill>
        <patternFill>
          <bgColor theme="0"/>
        </patternFill>
      </fill>
    </dxf>
    <dxf>
      <font>
        <b/>
        <i val="0"/>
        <color theme="5"/>
      </font>
    </dxf>
    <dxf>
      <font>
        <b/>
        <i val="0"/>
        <color theme="6"/>
      </font>
    </dxf>
    <dxf>
      <font>
        <b/>
        <i val="0"/>
        <color theme="4"/>
      </font>
    </dxf>
    <dxf>
      <font>
        <color theme="6"/>
      </font>
      <fill>
        <patternFill patternType="none">
          <bgColor auto="1"/>
        </patternFill>
      </fill>
    </dxf>
    <dxf>
      <font>
        <color theme="4"/>
      </font>
      <fill>
        <patternFill patternType="none">
          <bgColor auto="1"/>
        </patternFill>
      </fill>
    </dxf>
    <dxf>
      <font>
        <color theme="5"/>
      </font>
      <fill>
        <patternFill patternType="none">
          <bgColor auto="1"/>
        </patternFill>
      </fill>
    </dxf>
    <dxf>
      <fill>
        <patternFill>
          <bgColor theme="6"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patternFill>
      </fill>
    </dxf>
    <dxf>
      <fill>
        <patternFill>
          <bgColor theme="3" tint="0.79998168889431442"/>
        </patternFill>
      </fill>
    </dxf>
    <dxf>
      <fill>
        <patternFill>
          <bgColor theme="6" tint="0.39994506668294322"/>
        </patternFill>
      </fill>
    </dxf>
    <dxf>
      <fill>
        <patternFill>
          <bgColor theme="3" tint="0.7999816888943144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patternFill>
      </fill>
    </dxf>
    <dxf>
      <fill>
        <patternFill>
          <bgColor theme="0"/>
        </patternFill>
      </fill>
    </dxf>
    <dxf>
      <font>
        <b/>
        <i val="0"/>
        <color theme="5"/>
      </font>
    </dxf>
    <dxf>
      <font>
        <b/>
        <i val="0"/>
        <color theme="6"/>
      </font>
    </dxf>
    <dxf>
      <font>
        <b/>
        <i val="0"/>
        <color theme="4"/>
      </font>
    </dxf>
    <dxf>
      <font>
        <color theme="6"/>
      </font>
      <fill>
        <patternFill patternType="none">
          <bgColor auto="1"/>
        </patternFill>
      </fill>
    </dxf>
    <dxf>
      <font>
        <color theme="4"/>
      </font>
      <fill>
        <patternFill patternType="none">
          <bgColor auto="1"/>
        </patternFill>
      </fill>
    </dxf>
    <dxf>
      <font>
        <color theme="5"/>
      </font>
      <fill>
        <patternFill patternType="none">
          <bgColor auto="1"/>
        </patternFill>
      </fill>
    </dxf>
    <dxf>
      <fill>
        <patternFill>
          <bgColor theme="6"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patternFill>
      </fill>
    </dxf>
    <dxf>
      <fill>
        <patternFill>
          <bgColor theme="3" tint="0.79998168889431442"/>
        </patternFill>
      </fill>
    </dxf>
    <dxf>
      <fill>
        <patternFill>
          <bgColor theme="6" tint="0.39994506668294322"/>
        </patternFill>
      </fill>
    </dxf>
    <dxf>
      <fill>
        <patternFill>
          <bgColor theme="3" tint="0.7999816888943144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patternFill>
      </fill>
    </dxf>
    <dxf>
      <fill>
        <patternFill>
          <bgColor theme="0"/>
        </patternFill>
      </fill>
    </dxf>
    <dxf>
      <fill>
        <patternFill>
          <bgColor theme="0"/>
        </patternFill>
      </fill>
    </dxf>
    <dxf>
      <font>
        <b/>
        <i val="0"/>
        <color theme="5"/>
      </font>
    </dxf>
    <dxf>
      <font>
        <b/>
        <i val="0"/>
        <color theme="6"/>
      </font>
    </dxf>
    <dxf>
      <font>
        <b/>
        <i val="0"/>
        <color theme="4"/>
      </font>
    </dxf>
    <dxf>
      <font>
        <color theme="6"/>
      </font>
      <fill>
        <patternFill patternType="none">
          <bgColor auto="1"/>
        </patternFill>
      </fill>
    </dxf>
    <dxf>
      <font>
        <color theme="4"/>
      </font>
      <fill>
        <patternFill patternType="none">
          <bgColor auto="1"/>
        </patternFill>
      </fill>
    </dxf>
    <dxf>
      <font>
        <color theme="5"/>
      </font>
      <fill>
        <patternFill patternType="none">
          <bgColor auto="1"/>
        </patternFill>
      </fill>
    </dxf>
    <dxf>
      <fill>
        <patternFill>
          <bgColor theme="6"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patternFill>
      </fill>
    </dxf>
    <dxf>
      <fill>
        <patternFill>
          <bgColor theme="3" tint="0.79998168889431442"/>
        </patternFill>
      </fill>
    </dxf>
    <dxf>
      <fill>
        <patternFill>
          <bgColor theme="6" tint="0.39994506668294322"/>
        </patternFill>
      </fill>
    </dxf>
    <dxf>
      <fill>
        <patternFill>
          <bgColor theme="3" tint="0.7999816888943144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patternFill>
      </fill>
    </dxf>
    <dxf>
      <fill>
        <patternFill>
          <bgColor theme="0"/>
        </patternFill>
      </fill>
    </dxf>
    <dxf>
      <fill>
        <patternFill>
          <bgColor theme="0"/>
        </patternFill>
      </fill>
    </dxf>
    <dxf>
      <font>
        <b/>
        <i val="0"/>
        <color theme="5"/>
      </font>
    </dxf>
    <dxf>
      <font>
        <b/>
        <i val="0"/>
        <color theme="6"/>
      </font>
    </dxf>
    <dxf>
      <font>
        <b/>
        <i val="0"/>
        <color theme="4"/>
      </font>
    </dxf>
    <dxf>
      <font>
        <color theme="6"/>
      </font>
      <fill>
        <patternFill patternType="none">
          <bgColor auto="1"/>
        </patternFill>
      </fill>
    </dxf>
    <dxf>
      <font>
        <color theme="4"/>
      </font>
      <fill>
        <patternFill patternType="none">
          <bgColor auto="1"/>
        </patternFill>
      </fill>
    </dxf>
    <dxf>
      <font>
        <color theme="5"/>
      </font>
      <fill>
        <patternFill patternType="none">
          <bgColor auto="1"/>
        </patternFill>
      </fill>
    </dxf>
    <dxf>
      <fill>
        <patternFill>
          <bgColor theme="6"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patternFill>
      </fill>
    </dxf>
    <dxf>
      <fill>
        <patternFill>
          <bgColor theme="3" tint="0.79998168889431442"/>
        </patternFill>
      </fill>
    </dxf>
    <dxf>
      <fill>
        <patternFill>
          <bgColor theme="6" tint="0.39994506668294322"/>
        </patternFill>
      </fill>
    </dxf>
    <dxf>
      <fill>
        <patternFill>
          <bgColor theme="3" tint="0.7999816888943144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patternFill>
      </fill>
    </dxf>
    <dxf>
      <fill>
        <patternFill>
          <bgColor theme="0"/>
        </patternFill>
      </fill>
    </dxf>
    <dxf>
      <font>
        <b/>
        <i val="0"/>
        <color theme="5"/>
      </font>
    </dxf>
    <dxf>
      <font>
        <b/>
        <i val="0"/>
        <color theme="6"/>
      </font>
    </dxf>
    <dxf>
      <font>
        <b/>
        <i val="0"/>
        <color theme="4"/>
      </font>
    </dxf>
    <dxf>
      <font>
        <color theme="6"/>
      </font>
      <fill>
        <patternFill patternType="none">
          <bgColor auto="1"/>
        </patternFill>
      </fill>
    </dxf>
    <dxf>
      <font>
        <color theme="4"/>
      </font>
      <fill>
        <patternFill patternType="none">
          <bgColor auto="1"/>
        </patternFill>
      </fill>
    </dxf>
    <dxf>
      <font>
        <color theme="5"/>
      </font>
      <fill>
        <patternFill patternType="none">
          <bgColor auto="1"/>
        </patternFill>
      </fill>
    </dxf>
    <dxf>
      <fill>
        <patternFill>
          <bgColor theme="6"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patternFill>
      </fill>
    </dxf>
    <dxf>
      <fill>
        <patternFill>
          <bgColor theme="3" tint="0.79998168889431442"/>
        </patternFill>
      </fill>
    </dxf>
    <dxf>
      <fill>
        <patternFill>
          <bgColor theme="6" tint="0.39994506668294322"/>
        </patternFill>
      </fill>
    </dxf>
    <dxf>
      <fill>
        <patternFill>
          <bgColor theme="3" tint="0.7999816888943144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patternFill>
      </fill>
    </dxf>
    <dxf>
      <fill>
        <patternFill>
          <bgColor theme="0"/>
        </patternFill>
      </fill>
    </dxf>
    <dxf>
      <fill>
        <patternFill>
          <bgColor theme="0"/>
        </patternFill>
      </fill>
    </dxf>
    <dxf>
      <font>
        <b/>
        <i val="0"/>
        <color theme="5"/>
      </font>
    </dxf>
    <dxf>
      <font>
        <b/>
        <i val="0"/>
        <color theme="6"/>
      </font>
    </dxf>
    <dxf>
      <font>
        <b/>
        <i val="0"/>
        <color theme="4"/>
      </font>
    </dxf>
    <dxf>
      <font>
        <color theme="6"/>
      </font>
      <fill>
        <patternFill patternType="none">
          <bgColor auto="1"/>
        </patternFill>
      </fill>
    </dxf>
    <dxf>
      <font>
        <color theme="4"/>
      </font>
      <fill>
        <patternFill patternType="none">
          <bgColor auto="1"/>
        </patternFill>
      </fill>
    </dxf>
    <dxf>
      <font>
        <color theme="5"/>
      </font>
      <fill>
        <patternFill patternType="none">
          <bgColor auto="1"/>
        </patternFill>
      </fill>
    </dxf>
    <dxf>
      <fill>
        <patternFill>
          <bgColor theme="6"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patternFill>
      </fill>
    </dxf>
    <dxf>
      <fill>
        <patternFill>
          <bgColor theme="3" tint="0.79998168889431442"/>
        </patternFill>
      </fill>
    </dxf>
    <dxf>
      <fill>
        <patternFill>
          <bgColor theme="6" tint="0.39994506668294322"/>
        </patternFill>
      </fill>
    </dxf>
    <dxf>
      <fill>
        <patternFill>
          <bgColor theme="3" tint="0.7999816888943144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patternFill>
      </fill>
    </dxf>
    <dxf>
      <fill>
        <patternFill>
          <bgColor theme="0"/>
        </patternFill>
      </fill>
    </dxf>
    <dxf>
      <fill>
        <patternFill>
          <bgColor theme="0"/>
        </patternFill>
      </fill>
    </dxf>
    <dxf>
      <font>
        <b/>
        <i val="0"/>
        <color theme="5"/>
      </font>
    </dxf>
    <dxf>
      <font>
        <b/>
        <i val="0"/>
        <color theme="6"/>
      </font>
    </dxf>
    <dxf>
      <font>
        <b/>
        <i val="0"/>
        <color theme="4"/>
      </font>
    </dxf>
    <dxf>
      <font>
        <color theme="6"/>
      </font>
      <fill>
        <patternFill patternType="none">
          <bgColor auto="1"/>
        </patternFill>
      </fill>
    </dxf>
    <dxf>
      <font>
        <color theme="4"/>
      </font>
      <fill>
        <patternFill patternType="none">
          <bgColor auto="1"/>
        </patternFill>
      </fill>
    </dxf>
    <dxf>
      <font>
        <color theme="5"/>
      </font>
      <fill>
        <patternFill patternType="none">
          <bgColor auto="1"/>
        </patternFill>
      </fill>
    </dxf>
    <dxf>
      <fill>
        <patternFill>
          <bgColor theme="6"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patternFill>
      </fill>
    </dxf>
    <dxf>
      <fill>
        <patternFill>
          <bgColor theme="3" tint="0.79998168889431442"/>
        </patternFill>
      </fill>
    </dxf>
    <dxf>
      <fill>
        <patternFill>
          <bgColor theme="6" tint="0.39994506668294322"/>
        </patternFill>
      </fill>
    </dxf>
    <dxf>
      <fill>
        <patternFill>
          <bgColor theme="3" tint="0.7999816888943144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patternFill>
      </fill>
    </dxf>
    <dxf>
      <fill>
        <patternFill>
          <bgColor theme="0"/>
        </patternFill>
      </fill>
    </dxf>
    <dxf>
      <font>
        <b/>
        <i val="0"/>
        <color theme="5"/>
      </font>
    </dxf>
    <dxf>
      <font>
        <b/>
        <i val="0"/>
        <color theme="6"/>
      </font>
    </dxf>
    <dxf>
      <font>
        <b/>
        <i val="0"/>
        <color theme="4"/>
      </font>
    </dxf>
    <dxf>
      <font>
        <color theme="6"/>
      </font>
      <fill>
        <patternFill patternType="none">
          <bgColor auto="1"/>
        </patternFill>
      </fill>
    </dxf>
    <dxf>
      <font>
        <color theme="4"/>
      </font>
      <fill>
        <patternFill patternType="none">
          <bgColor auto="1"/>
        </patternFill>
      </fill>
    </dxf>
    <dxf>
      <font>
        <color theme="5"/>
      </font>
      <fill>
        <patternFill patternType="none">
          <bgColor auto="1"/>
        </patternFill>
      </fill>
    </dxf>
    <dxf>
      <fill>
        <patternFill>
          <bgColor theme="6"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patternFill>
      </fill>
    </dxf>
    <dxf>
      <fill>
        <patternFill>
          <bgColor theme="3" tint="0.79998168889431442"/>
        </patternFill>
      </fill>
    </dxf>
    <dxf>
      <fill>
        <patternFill>
          <bgColor theme="6" tint="0.39994506668294322"/>
        </patternFill>
      </fill>
    </dxf>
    <dxf>
      <fill>
        <patternFill>
          <bgColor theme="3" tint="0.7999816888943144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patternFill>
      </fill>
    </dxf>
    <dxf>
      <fill>
        <patternFill>
          <bgColor theme="0"/>
        </patternFill>
      </fill>
    </dxf>
    <dxf>
      <fill>
        <patternFill>
          <bgColor theme="0"/>
        </patternFill>
      </fill>
    </dxf>
    <dxf>
      <font>
        <b/>
        <i val="0"/>
        <color theme="5"/>
      </font>
    </dxf>
    <dxf>
      <font>
        <b/>
        <i val="0"/>
        <color theme="6"/>
      </font>
    </dxf>
    <dxf>
      <font>
        <b/>
        <i val="0"/>
        <color theme="4"/>
      </font>
    </dxf>
    <dxf>
      <font>
        <color theme="6"/>
      </font>
      <fill>
        <patternFill patternType="none">
          <bgColor auto="1"/>
        </patternFill>
      </fill>
    </dxf>
    <dxf>
      <font>
        <color theme="4"/>
      </font>
      <fill>
        <patternFill patternType="none">
          <bgColor auto="1"/>
        </patternFill>
      </fill>
    </dxf>
    <dxf>
      <font>
        <color theme="5"/>
      </font>
      <fill>
        <patternFill patternType="none">
          <bgColor auto="1"/>
        </patternFill>
      </fill>
    </dxf>
    <dxf>
      <fill>
        <patternFill>
          <bgColor theme="6"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patternFill>
      </fill>
    </dxf>
    <dxf>
      <fill>
        <patternFill>
          <bgColor theme="3" tint="0.79998168889431442"/>
        </patternFill>
      </fill>
    </dxf>
    <dxf>
      <fill>
        <patternFill>
          <bgColor theme="6" tint="0.39994506668294322"/>
        </patternFill>
      </fill>
    </dxf>
    <dxf>
      <fill>
        <patternFill>
          <bgColor theme="3" tint="0.7999816888943144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patternFill>
      </fill>
    </dxf>
    <dxf>
      <fill>
        <patternFill>
          <bgColor theme="0"/>
        </patternFill>
      </fill>
    </dxf>
    <dxf>
      <fill>
        <patternFill>
          <bgColor theme="0"/>
        </patternFill>
      </fill>
    </dxf>
    <dxf>
      <font>
        <b/>
        <i val="0"/>
        <color theme="5"/>
      </font>
    </dxf>
    <dxf>
      <font>
        <b/>
        <i val="0"/>
        <color theme="6"/>
      </font>
    </dxf>
    <dxf>
      <font>
        <b/>
        <i val="0"/>
        <color theme="4"/>
      </font>
    </dxf>
    <dxf>
      <font>
        <color theme="6"/>
      </font>
      <fill>
        <patternFill patternType="none">
          <bgColor auto="1"/>
        </patternFill>
      </fill>
    </dxf>
    <dxf>
      <font>
        <color theme="4"/>
      </font>
      <fill>
        <patternFill patternType="none">
          <bgColor auto="1"/>
        </patternFill>
      </fill>
    </dxf>
    <dxf>
      <font>
        <color theme="5"/>
      </font>
      <fill>
        <patternFill patternType="none">
          <bgColor auto="1"/>
        </patternFill>
      </fill>
    </dxf>
    <dxf>
      <fill>
        <patternFill>
          <bgColor theme="0" tint="-0.14996795556505021"/>
        </patternFill>
      </fill>
    </dxf>
    <dxf>
      <fill>
        <patternFill>
          <bgColor theme="5"/>
        </patternFill>
      </fill>
    </dxf>
    <dxf>
      <fill>
        <patternFill>
          <bgColor theme="6" tint="-0.24994659260841701"/>
        </patternFill>
      </fill>
    </dxf>
    <dxf>
      <fill>
        <patternFill>
          <bgColor theme="6" tint="-0.24994659260841701"/>
        </patternFill>
      </fill>
    </dxf>
    <dxf>
      <fill>
        <patternFill>
          <bgColor theme="5"/>
        </patternFill>
      </fill>
    </dxf>
    <dxf>
      <fill>
        <patternFill>
          <bgColor theme="0" tint="-0.14996795556505021"/>
        </patternFill>
      </fill>
    </dxf>
    <dxf>
      <fill>
        <patternFill>
          <bgColor theme="0" tint="-0.14996795556505021"/>
        </patternFill>
      </fill>
    </dxf>
    <dxf>
      <fill>
        <patternFill>
          <bgColor theme="6" tint="-0.24994659260841701"/>
        </patternFill>
      </fill>
    </dxf>
    <dxf>
      <fill>
        <patternFill>
          <bgColor theme="5"/>
        </patternFill>
      </fill>
    </dxf>
    <dxf>
      <fill>
        <patternFill>
          <bgColor theme="0" tint="-0.14996795556505021"/>
        </patternFill>
      </fill>
    </dxf>
    <dxf>
      <fill>
        <patternFill>
          <bgColor theme="6" tint="-0.24994659260841701"/>
        </patternFill>
      </fill>
    </dxf>
    <dxf>
      <fill>
        <patternFill>
          <bgColor theme="5"/>
        </patternFill>
      </fill>
    </dxf>
    <dxf>
      <fill>
        <patternFill>
          <bgColor theme="0" tint="-0.14996795556505021"/>
        </patternFill>
      </fill>
    </dxf>
    <dxf>
      <fill>
        <patternFill>
          <bgColor theme="6" tint="-0.24994659260841701"/>
        </patternFill>
      </fill>
    </dxf>
    <dxf>
      <fill>
        <patternFill>
          <bgColor theme="5"/>
        </patternFill>
      </fill>
    </dxf>
    <dxf>
      <fill>
        <patternFill>
          <bgColor theme="0" tint="-0.14996795556505021"/>
        </patternFill>
      </fill>
    </dxf>
    <dxf>
      <fill>
        <patternFill>
          <bgColor theme="6" tint="-0.24994659260841701"/>
        </patternFill>
      </fill>
    </dxf>
    <dxf>
      <fill>
        <patternFill>
          <bgColor theme="5"/>
        </patternFill>
      </fill>
    </dxf>
    <dxf>
      <fill>
        <patternFill>
          <bgColor theme="5"/>
        </patternFill>
      </fill>
    </dxf>
    <dxf>
      <fill>
        <patternFill>
          <bgColor theme="6" tint="-0.24994659260841701"/>
        </patternFill>
      </fill>
    </dxf>
    <dxf>
      <fill>
        <patternFill>
          <bgColor theme="0" tint="-0.14996795556505021"/>
        </patternFill>
      </fill>
    </dxf>
    <dxf>
      <fill>
        <patternFill>
          <bgColor theme="0" tint="-0.14996795556505021"/>
        </patternFill>
      </fill>
    </dxf>
    <dxf>
      <fill>
        <patternFill>
          <bgColor theme="6" tint="-0.24994659260841701"/>
        </patternFill>
      </fill>
    </dxf>
    <dxf>
      <fill>
        <patternFill>
          <bgColor theme="5"/>
        </patternFill>
      </fill>
    </dxf>
    <dxf>
      <fill>
        <patternFill>
          <bgColor theme="0" tint="-0.14996795556505021"/>
        </patternFill>
      </fill>
    </dxf>
    <dxf>
      <fill>
        <patternFill>
          <bgColor theme="6" tint="-0.24994659260841701"/>
        </patternFill>
      </fill>
    </dxf>
    <dxf>
      <fill>
        <patternFill>
          <bgColor theme="5"/>
        </patternFill>
      </fill>
    </dxf>
    <dxf>
      <fill>
        <patternFill>
          <bgColor theme="0" tint="-0.14996795556505021"/>
        </patternFill>
      </fill>
    </dxf>
    <dxf>
      <fill>
        <patternFill>
          <bgColor theme="6" tint="-0.24994659260841701"/>
        </patternFill>
      </fill>
    </dxf>
    <dxf>
      <fill>
        <patternFill>
          <bgColor theme="5"/>
        </patternFill>
      </fill>
    </dxf>
    <dxf>
      <fill>
        <patternFill>
          <bgColor theme="0" tint="-0.14996795556505021"/>
        </patternFill>
      </fill>
    </dxf>
    <dxf>
      <fill>
        <patternFill>
          <bgColor theme="6" tint="-0.24994659260841701"/>
        </patternFill>
      </fill>
    </dxf>
    <dxf>
      <fill>
        <patternFill>
          <bgColor theme="5"/>
        </patternFill>
      </fill>
    </dxf>
    <dxf>
      <fill>
        <patternFill>
          <bgColor theme="0" tint="-0.14996795556505021"/>
        </patternFill>
      </fill>
    </dxf>
    <dxf>
      <fill>
        <patternFill>
          <bgColor theme="6" tint="-0.24994659260841701"/>
        </patternFill>
      </fill>
    </dxf>
    <dxf>
      <fill>
        <patternFill>
          <bgColor theme="5"/>
        </patternFill>
      </fill>
    </dxf>
  </dxfs>
  <tableStyles count="0" defaultTableStyle="TableStyleMedium9" defaultPivotStyle="PivotStyleLight16"/>
  <colors>
    <mruColors>
      <color rgb="FF339933"/>
      <color rgb="FFDE0000"/>
      <color rgb="FF92D050"/>
      <color rgb="FFFFFF66"/>
      <color rgb="FFC0C0C0"/>
      <color rgb="FFC40000"/>
      <color rgb="FF990000"/>
      <color rgb="FFCC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3</xdr:row>
      <xdr:rowOff>95250</xdr:rowOff>
    </xdr:from>
    <xdr:to>
      <xdr:col>10</xdr:col>
      <xdr:colOff>563656</xdr:colOff>
      <xdr:row>3</xdr:row>
      <xdr:rowOff>445166</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0440" y="621030"/>
          <a:ext cx="1081816" cy="349916"/>
        </a:xfrm>
        <a:prstGeom prst="rect">
          <a:avLst/>
        </a:prstGeom>
      </xdr:spPr>
    </xdr:pic>
    <xdr:clientData/>
  </xdr:twoCellAnchor>
  <xdr:twoCellAnchor editAs="oneCell">
    <xdr:from>
      <xdr:col>9</xdr:col>
      <xdr:colOff>266700</xdr:colOff>
      <xdr:row>3</xdr:row>
      <xdr:rowOff>95250</xdr:rowOff>
    </xdr:from>
    <xdr:to>
      <xdr:col>10</xdr:col>
      <xdr:colOff>563656</xdr:colOff>
      <xdr:row>3</xdr:row>
      <xdr:rowOff>445166</xdr:rowOff>
    </xdr:to>
    <xdr:pic>
      <xdr:nvPicPr>
        <xdr:cNvPr id="4" name="Grafik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39050" y="595313"/>
          <a:ext cx="1116106" cy="349916"/>
        </a:xfrm>
        <a:prstGeom prst="rect">
          <a:avLst/>
        </a:prstGeom>
      </xdr:spPr>
    </xdr:pic>
    <xdr:clientData/>
  </xdr:twoCellAnchor>
  <xdr:twoCellAnchor>
    <xdr:from>
      <xdr:col>0</xdr:col>
      <xdr:colOff>162579</xdr:colOff>
      <xdr:row>7</xdr:row>
      <xdr:rowOff>126720</xdr:rowOff>
    </xdr:from>
    <xdr:to>
      <xdr:col>10</xdr:col>
      <xdr:colOff>556279</xdr:colOff>
      <xdr:row>30</xdr:row>
      <xdr:rowOff>76200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62579" y="1898370"/>
          <a:ext cx="8362950" cy="38928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solidFill>
                <a:sysClr val="windowText" lastClr="000000"/>
              </a:solidFill>
              <a:effectLst/>
              <a:latin typeface="+mn-lt"/>
              <a:ea typeface="+mn-ea"/>
              <a:cs typeface="+mn-cs"/>
            </a:rPr>
            <a:t>Summary Overview of the KPIs and Bonus Malus Rule</a:t>
          </a:r>
        </a:p>
        <a:p>
          <a:r>
            <a:rPr lang="en-GB" sz="1100">
              <a:solidFill>
                <a:sysClr val="windowText" lastClr="000000"/>
              </a:solidFill>
              <a:effectLst/>
              <a:latin typeface="+mn-lt"/>
              <a:ea typeface="+mn-ea"/>
              <a:cs typeface="+mn-cs"/>
            </a:rPr>
            <a:t>The Service Provider must adhere to the Key Performance Indicators as provided in this Annex</a:t>
          </a:r>
          <a:r>
            <a:rPr lang="en-GB" sz="1100" baseline="0">
              <a:solidFill>
                <a:sysClr val="windowText" lastClr="000000"/>
              </a:solidFill>
              <a:effectLst/>
              <a:latin typeface="+mn-lt"/>
              <a:ea typeface="+mn-ea"/>
              <a:cs typeface="+mn-cs"/>
            </a:rPr>
            <a:t> 6</a:t>
          </a:r>
          <a:r>
            <a:rPr lang="en-GB" sz="1100">
              <a:solidFill>
                <a:sysClr val="windowText" lastClr="000000"/>
              </a:solidFill>
              <a:effectLst/>
              <a:latin typeface="+mn-lt"/>
              <a:ea typeface="+mn-ea"/>
              <a:cs typeface="+mn-cs"/>
            </a:rPr>
            <a:t> -</a:t>
          </a:r>
          <a:r>
            <a:rPr lang="en-GB" sz="1100" baseline="0">
              <a:solidFill>
                <a:sysClr val="windowText" lastClr="000000"/>
              </a:solidFill>
              <a:effectLst/>
              <a:latin typeface="+mn-lt"/>
              <a:ea typeface="+mn-ea"/>
              <a:cs typeface="+mn-cs"/>
            </a:rPr>
            <a:t> </a:t>
          </a:r>
          <a:r>
            <a:rPr lang="en-GB" sz="1100">
              <a:solidFill>
                <a:sysClr val="windowText" lastClr="000000"/>
              </a:solidFill>
              <a:effectLst/>
              <a:latin typeface="+mn-lt"/>
              <a:ea typeface="+mn-ea"/>
              <a:cs typeface="+mn-cs"/>
            </a:rPr>
            <a:t>KPI Overview. The KPIs will be used to monitor:</a:t>
          </a:r>
        </a:p>
        <a:p>
          <a:r>
            <a:rPr lang="en-GB" sz="1100" b="0">
              <a:solidFill>
                <a:sysClr val="windowText" lastClr="000000"/>
              </a:solidFill>
              <a:effectLst/>
              <a:latin typeface="+mn-lt"/>
              <a:ea typeface="+mn-ea"/>
              <a:cs typeface="+mn-cs"/>
            </a:rPr>
            <a:t>- </a:t>
          </a:r>
          <a:r>
            <a:rPr lang="de-DE" sz="1100" b="0" i="0" u="none" strike="noStrike">
              <a:solidFill>
                <a:schemeClr val="dk1"/>
              </a:solidFill>
              <a:effectLst/>
              <a:latin typeface="+mn-lt"/>
              <a:ea typeface="+mn-ea"/>
              <a:cs typeface="+mn-cs"/>
            </a:rPr>
            <a:t>Result of the quality measurements spot checks</a:t>
          </a:r>
        </a:p>
        <a:p>
          <a:r>
            <a:rPr lang="de-DE" sz="1100" b="0" i="0" u="none" strike="noStrike">
              <a:solidFill>
                <a:schemeClr val="dk1"/>
              </a:solidFill>
              <a:effectLst/>
              <a:latin typeface="+mn-lt"/>
              <a:ea typeface="+mn-ea"/>
              <a:cs typeface="+mn-cs"/>
            </a:rPr>
            <a:t>- Improvement implementation</a:t>
          </a:r>
          <a:r>
            <a:rPr lang="de-DE" b="0"/>
            <a:t> </a:t>
          </a:r>
        </a:p>
        <a:p>
          <a:r>
            <a:rPr lang="de-DE" sz="1100" b="0" i="0" u="none" strike="noStrike">
              <a:solidFill>
                <a:schemeClr val="dk1"/>
              </a:solidFill>
              <a:effectLst/>
              <a:latin typeface="+mn-lt"/>
              <a:ea typeface="+mn-ea"/>
              <a:cs typeface="+mn-cs"/>
            </a:rPr>
            <a:t>- Number of user complaints</a:t>
          </a:r>
          <a:r>
            <a:rPr lang="de-DE" b="0"/>
            <a:t> </a:t>
          </a:r>
          <a:r>
            <a:rPr lang="de-DE" sz="1100" b="0" i="0" u="none" strike="noStrike">
              <a:solidFill>
                <a:schemeClr val="dk1"/>
              </a:solidFill>
              <a:effectLst/>
              <a:latin typeface="+mn-lt"/>
              <a:ea typeface="+mn-ea"/>
              <a:cs typeface="+mn-cs"/>
            </a:rPr>
            <a:t> </a:t>
          </a:r>
        </a:p>
        <a:p>
          <a:r>
            <a:rPr lang="de-DE" sz="1100" b="0" i="0" u="none" strike="noStrike">
              <a:solidFill>
                <a:schemeClr val="dk1"/>
              </a:solidFill>
              <a:effectLst/>
              <a:latin typeface="+mn-lt"/>
              <a:ea typeface="+mn-ea"/>
              <a:cs typeface="+mn-cs"/>
            </a:rPr>
            <a:t>- Response &amp; resolution to tickets </a:t>
          </a:r>
          <a:r>
            <a:rPr lang="de-DE" b="0"/>
            <a:t> </a:t>
          </a:r>
        </a:p>
        <a:p>
          <a:r>
            <a:rPr lang="de-DE" sz="1100" b="0" i="0" u="none" strike="noStrike">
              <a:solidFill>
                <a:schemeClr val="dk1"/>
              </a:solidFill>
              <a:effectLst/>
              <a:latin typeface="+mn-lt"/>
              <a:ea typeface="+mn-ea"/>
              <a:cs typeface="+mn-cs"/>
            </a:rPr>
            <a:t>- Contract management </a:t>
          </a:r>
          <a:br>
            <a:rPr lang="de-DE" sz="1100" b="1" i="0" u="none" strike="noStrike">
              <a:solidFill>
                <a:schemeClr val="dk1"/>
              </a:solidFill>
              <a:effectLst/>
              <a:latin typeface="+mn-lt"/>
              <a:ea typeface="+mn-ea"/>
              <a:cs typeface="+mn-cs"/>
            </a:rPr>
          </a:br>
          <a:endParaRPr lang="de-DE" sz="1100">
            <a:solidFill>
              <a:sysClr val="windowText" lastClr="000000"/>
            </a:solidFill>
            <a:effectLst/>
            <a:latin typeface="+mn-lt"/>
            <a:ea typeface="+mn-ea"/>
            <a:cs typeface="+mn-cs"/>
          </a:endParaRPr>
        </a:p>
        <a:p>
          <a:pPr rtl="0" eaLnBrk="1" fontAlgn="auto" latinLnBrk="0" hangingPunct="1"/>
          <a:r>
            <a:rPr lang="de-DE" sz="1100">
              <a:solidFill>
                <a:sysClr val="windowText" lastClr="000000"/>
              </a:solidFill>
              <a:effectLst/>
              <a:latin typeface="+mn-lt"/>
              <a:ea typeface="+mn-ea"/>
              <a:cs typeface="+mn-cs"/>
            </a:rPr>
            <a:t>The individual evaluation criteria for each KPI is specified in this</a:t>
          </a:r>
          <a:r>
            <a:rPr lang="de-DE" sz="1100" baseline="0">
              <a:solidFill>
                <a:sysClr val="windowText" lastClr="000000"/>
              </a:solidFill>
              <a:effectLst/>
              <a:latin typeface="+mn-lt"/>
              <a:ea typeface="+mn-ea"/>
              <a:cs typeface="+mn-cs"/>
            </a:rPr>
            <a:t> </a:t>
          </a:r>
          <a:r>
            <a:rPr lang="en-GB" sz="1100">
              <a:solidFill>
                <a:schemeClr val="dk1"/>
              </a:solidFill>
              <a:effectLst/>
              <a:latin typeface="+mn-lt"/>
              <a:ea typeface="+mn-ea"/>
              <a:cs typeface="+mn-cs"/>
            </a:rPr>
            <a:t>Annex</a:t>
          </a:r>
          <a:r>
            <a:rPr lang="en-GB" sz="1100" baseline="0">
              <a:solidFill>
                <a:schemeClr val="dk1"/>
              </a:solidFill>
              <a:effectLst/>
              <a:latin typeface="+mn-lt"/>
              <a:ea typeface="+mn-ea"/>
              <a:cs typeface="+mn-cs"/>
            </a:rPr>
            <a:t> 6</a:t>
          </a:r>
          <a:r>
            <a:rPr lang="en-GB" sz="1100">
              <a:solidFill>
                <a:schemeClr val="dk1"/>
              </a:solidFill>
              <a:effectLst/>
              <a:latin typeface="+mn-lt"/>
              <a:ea typeface="+mn-ea"/>
              <a:cs typeface="+mn-cs"/>
            </a:rPr>
            <a:t>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KPI Overview</a:t>
          </a:r>
          <a:r>
            <a:rPr lang="de-DE" sz="1100">
              <a:solidFill>
                <a:sysClr val="windowText" lastClr="000000"/>
              </a:solidFill>
              <a:effectLst/>
              <a:latin typeface="+mn-lt"/>
              <a:ea typeface="+mn-ea"/>
              <a:cs typeface="+mn-cs"/>
            </a:rPr>
            <a:t>. </a:t>
          </a:r>
        </a:p>
        <a:p>
          <a:pPr rtl="0" eaLnBrk="1" fontAlgn="auto" latinLnBrk="0" hangingPunct="1"/>
          <a:endParaRPr lang="en-GB">
            <a:solidFill>
              <a:sysClr val="windowText" lastClr="000000"/>
            </a:solidFill>
            <a:effectLst/>
          </a:endParaRPr>
        </a:p>
        <a:p>
          <a:r>
            <a:rPr lang="en-GB" sz="1100">
              <a:solidFill>
                <a:sysClr val="windowText" lastClr="000000"/>
              </a:solidFill>
              <a:effectLst/>
              <a:latin typeface="+mn-lt"/>
              <a:ea typeface="+mn-ea"/>
              <a:cs typeface="+mn-cs"/>
            </a:rPr>
            <a:t>The resulting score for each KPI will meet one of the following performance thresholds (the “</a:t>
          </a:r>
          <a:r>
            <a:rPr lang="en-GB" sz="1100" b="1">
              <a:solidFill>
                <a:sysClr val="windowText" lastClr="000000"/>
              </a:solidFill>
              <a:effectLst/>
              <a:latin typeface="+mn-lt"/>
              <a:ea typeface="+mn-ea"/>
              <a:cs typeface="+mn-cs"/>
            </a:rPr>
            <a:t>Performance Thresholds</a:t>
          </a:r>
          <a:r>
            <a:rPr lang="en-GB" sz="1100">
              <a:solidFill>
                <a:sysClr val="windowText" lastClr="000000"/>
              </a:solidFill>
              <a:effectLst/>
              <a:latin typeface="+mn-lt"/>
              <a:ea typeface="+mn-ea"/>
              <a:cs typeface="+mn-cs"/>
            </a:rPr>
            <a:t>”):</a:t>
          </a:r>
        </a:p>
        <a:p>
          <a:pPr lvl="0"/>
          <a:r>
            <a:rPr lang="en-GB" sz="1100" b="1">
              <a:solidFill>
                <a:sysClr val="windowText" lastClr="000000"/>
              </a:solidFill>
              <a:effectLst/>
              <a:latin typeface="+mn-lt"/>
              <a:ea typeface="+mn-ea"/>
              <a:cs typeface="+mn-cs"/>
            </a:rPr>
            <a:t>- Bonus</a:t>
          </a:r>
          <a:r>
            <a:rPr lang="en-GB" sz="1100">
              <a:solidFill>
                <a:sysClr val="windowText" lastClr="000000"/>
              </a:solidFill>
              <a:effectLst/>
              <a:latin typeface="+mn-lt"/>
              <a:ea typeface="+mn-ea"/>
              <a:cs typeface="+mn-cs"/>
            </a:rPr>
            <a:t>: If the Service Provider’s score for a KPI meets the Performance Threshold “Bonus”, this may result in a bonus payment becoming payable to the Service Provider by the ESM;</a:t>
          </a:r>
        </a:p>
        <a:p>
          <a:pPr lvl="0"/>
          <a:r>
            <a:rPr lang="en-GB" sz="1100" b="1">
              <a:solidFill>
                <a:sysClr val="windowText" lastClr="000000"/>
              </a:solidFill>
              <a:effectLst/>
              <a:latin typeface="+mn-lt"/>
              <a:ea typeface="+mn-ea"/>
              <a:cs typeface="+mn-cs"/>
            </a:rPr>
            <a:t>- Tolerance</a:t>
          </a:r>
          <a:r>
            <a:rPr lang="en-GB" sz="1100">
              <a:solidFill>
                <a:sysClr val="windowText" lastClr="000000"/>
              </a:solidFill>
              <a:effectLst/>
              <a:latin typeface="+mn-lt"/>
              <a:ea typeface="+mn-ea"/>
              <a:cs typeface="+mn-cs"/>
            </a:rPr>
            <a:t>: If the Service Provider’s score for a KPI meets the Performance Threshold “Tolerance”, there will be no impact on the fees payable; and </a:t>
          </a:r>
        </a:p>
        <a:p>
          <a:pPr lvl="0"/>
          <a:r>
            <a:rPr lang="en-GB" sz="1100" b="1">
              <a:solidFill>
                <a:sysClr val="windowText" lastClr="000000"/>
              </a:solidFill>
              <a:effectLst/>
              <a:latin typeface="+mn-lt"/>
              <a:ea typeface="+mn-ea"/>
              <a:cs typeface="+mn-cs"/>
            </a:rPr>
            <a:t>- Malus</a:t>
          </a:r>
          <a:r>
            <a:rPr lang="en-GB" sz="1100">
              <a:solidFill>
                <a:sysClr val="windowText" lastClr="000000"/>
              </a:solidFill>
              <a:effectLst/>
              <a:latin typeface="+mn-lt"/>
              <a:ea typeface="+mn-ea"/>
              <a:cs typeface="+mn-cs"/>
            </a:rPr>
            <a:t>: If the Service Provider’s score for a KPI meets the Performance Threshold “Malus”, this will result in a service credit becoming payable to the ESM by the Service Provider, by way of a reduction in the fees or otherwise.</a:t>
          </a:r>
        </a:p>
        <a:p>
          <a:pPr rtl="0" eaLnBrk="1" fontAlgn="auto" latinLnBrk="0" hangingPunct="1"/>
          <a:endParaRPr lang="de-DE" sz="1100" b="1" i="1" baseline="0">
            <a:solidFill>
              <a:sysClr val="windowText" lastClr="000000"/>
            </a:solidFill>
            <a:effectLst/>
            <a:latin typeface="+mn-lt"/>
            <a:ea typeface="+mn-ea"/>
            <a:cs typeface="+mn-cs"/>
          </a:endParaRPr>
        </a:p>
        <a:p>
          <a:r>
            <a:rPr lang="de-DE" sz="1100">
              <a:solidFill>
                <a:sysClr val="windowText" lastClr="000000"/>
              </a:solidFill>
              <a:effectLst/>
              <a:latin typeface="+mn-lt"/>
              <a:ea typeface="+mn-ea"/>
              <a:cs typeface="+mn-cs"/>
            </a:rPr>
            <a:t>The evaluation of the KPIs will take place monthly. The monthly evaluation</a:t>
          </a:r>
          <a:r>
            <a:rPr lang="de-DE" sz="1100" baseline="0">
              <a:solidFill>
                <a:sysClr val="windowText" lastClr="000000"/>
              </a:solidFill>
              <a:effectLst/>
              <a:latin typeface="+mn-lt"/>
              <a:ea typeface="+mn-ea"/>
              <a:cs typeface="+mn-cs"/>
            </a:rPr>
            <a:t> results are the basis for the calculation of the Bonus Amount and Malus Amount applicable at the end of the Evaluation Period. Full details on the operation of the KPIs and the Bonus Malus Rule are provided in the Terms of Reference.</a:t>
          </a:r>
          <a:endParaRPr lang="en-GB"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225622</xdr:colOff>
      <xdr:row>0</xdr:row>
      <xdr:rowOff>302280</xdr:rowOff>
    </xdr:from>
    <xdr:to>
      <xdr:col>17</xdr:col>
      <xdr:colOff>229868</xdr:colOff>
      <xdr:row>0</xdr:row>
      <xdr:rowOff>742874</xdr:rowOff>
    </xdr:to>
    <xdr:pic>
      <xdr:nvPicPr>
        <xdr:cNvPr id="3" name="Grafik 4">
          <a:extLst>
            <a:ext uri="{FF2B5EF4-FFF2-40B4-BE49-F238E27FC236}">
              <a16:creationId xmlns:a16="http://schemas.microsoft.com/office/drawing/2014/main" id="{8F2865CD-112E-4CF7-AB5A-C11C013EA3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44797" y="305455"/>
          <a:ext cx="1105971" cy="43741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13</xdr:col>
      <xdr:colOff>225622</xdr:colOff>
      <xdr:row>0</xdr:row>
      <xdr:rowOff>302280</xdr:rowOff>
    </xdr:from>
    <xdr:to>
      <xdr:col>17</xdr:col>
      <xdr:colOff>229868</xdr:colOff>
      <xdr:row>0</xdr:row>
      <xdr:rowOff>742874</xdr:rowOff>
    </xdr:to>
    <xdr:pic>
      <xdr:nvPicPr>
        <xdr:cNvPr id="3" name="Grafik 4">
          <a:extLst>
            <a:ext uri="{FF2B5EF4-FFF2-40B4-BE49-F238E27FC236}">
              <a16:creationId xmlns:a16="http://schemas.microsoft.com/office/drawing/2014/main" id="{106731EC-FA1A-48F9-9159-A52F55A555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44797" y="305455"/>
          <a:ext cx="1105971" cy="43741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13</xdr:col>
      <xdr:colOff>225622</xdr:colOff>
      <xdr:row>0</xdr:row>
      <xdr:rowOff>302280</xdr:rowOff>
    </xdr:from>
    <xdr:to>
      <xdr:col>17</xdr:col>
      <xdr:colOff>229868</xdr:colOff>
      <xdr:row>0</xdr:row>
      <xdr:rowOff>742874</xdr:rowOff>
    </xdr:to>
    <xdr:pic>
      <xdr:nvPicPr>
        <xdr:cNvPr id="3" name="Grafik 4">
          <a:extLst>
            <a:ext uri="{FF2B5EF4-FFF2-40B4-BE49-F238E27FC236}">
              <a16:creationId xmlns:a16="http://schemas.microsoft.com/office/drawing/2014/main" id="{A61AED1C-8EEC-440E-AC2C-934890BE92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44797" y="305455"/>
          <a:ext cx="1105971" cy="43741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13</xdr:col>
      <xdr:colOff>225622</xdr:colOff>
      <xdr:row>0</xdr:row>
      <xdr:rowOff>302280</xdr:rowOff>
    </xdr:from>
    <xdr:to>
      <xdr:col>17</xdr:col>
      <xdr:colOff>229868</xdr:colOff>
      <xdr:row>0</xdr:row>
      <xdr:rowOff>742874</xdr:rowOff>
    </xdr:to>
    <xdr:pic>
      <xdr:nvPicPr>
        <xdr:cNvPr id="3" name="Grafik 4">
          <a:extLst>
            <a:ext uri="{FF2B5EF4-FFF2-40B4-BE49-F238E27FC236}">
              <a16:creationId xmlns:a16="http://schemas.microsoft.com/office/drawing/2014/main" id="{7338F7B7-8D19-44AA-A975-98D86E1848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44797" y="305455"/>
          <a:ext cx="1105971" cy="43741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13</xdr:col>
      <xdr:colOff>225622</xdr:colOff>
      <xdr:row>0</xdr:row>
      <xdr:rowOff>302280</xdr:rowOff>
    </xdr:from>
    <xdr:to>
      <xdr:col>17</xdr:col>
      <xdr:colOff>229868</xdr:colOff>
      <xdr:row>0</xdr:row>
      <xdr:rowOff>742874</xdr:rowOff>
    </xdr:to>
    <xdr:pic>
      <xdr:nvPicPr>
        <xdr:cNvPr id="3" name="Grafik 4">
          <a:extLst>
            <a:ext uri="{FF2B5EF4-FFF2-40B4-BE49-F238E27FC236}">
              <a16:creationId xmlns:a16="http://schemas.microsoft.com/office/drawing/2014/main" id="{3AA13950-8B7A-4E86-9007-16D1488220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44797" y="305455"/>
          <a:ext cx="1105971" cy="4374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361950</xdr:colOff>
      <xdr:row>2</xdr:row>
      <xdr:rowOff>0</xdr:rowOff>
    </xdr:from>
    <xdr:to>
      <xdr:col>2</xdr:col>
      <xdr:colOff>0</xdr:colOff>
      <xdr:row>2</xdr:row>
      <xdr:rowOff>0</xdr:rowOff>
    </xdr:to>
    <xdr:sp macro="" textlink="">
      <xdr:nvSpPr>
        <xdr:cNvPr id="2" name="Line 123">
          <a:extLst>
            <a:ext uri="{FF2B5EF4-FFF2-40B4-BE49-F238E27FC236}">
              <a16:creationId xmlns:a16="http://schemas.microsoft.com/office/drawing/2014/main" id="{00000000-0008-0000-0100-000002000000}"/>
            </a:ext>
          </a:extLst>
        </xdr:cNvPr>
        <xdr:cNvSpPr>
          <a:spLocks noChangeShapeType="1"/>
        </xdr:cNvSpPr>
      </xdr:nvSpPr>
      <xdr:spPr bwMode="auto">
        <a:xfrm>
          <a:off x="1128713" y="1300163"/>
          <a:ext cx="2533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a:lstStyle/>
        <a:p>
          <a:endParaRPr lang="de-DE"/>
        </a:p>
      </xdr:txBody>
    </xdr:sp>
    <xdr:clientData/>
  </xdr:twoCellAnchor>
  <xdr:twoCellAnchor>
    <xdr:from>
      <xdr:col>1</xdr:col>
      <xdr:colOff>361950</xdr:colOff>
      <xdr:row>3</xdr:row>
      <xdr:rowOff>15240</xdr:rowOff>
    </xdr:from>
    <xdr:to>
      <xdr:col>2</xdr:col>
      <xdr:colOff>0</xdr:colOff>
      <xdr:row>3</xdr:row>
      <xdr:rowOff>15240</xdr:rowOff>
    </xdr:to>
    <xdr:sp macro="" textlink="">
      <xdr:nvSpPr>
        <xdr:cNvPr id="3" name="Line 124">
          <a:extLst>
            <a:ext uri="{FF2B5EF4-FFF2-40B4-BE49-F238E27FC236}">
              <a16:creationId xmlns:a16="http://schemas.microsoft.com/office/drawing/2014/main" id="{00000000-0008-0000-0100-000003000000}"/>
            </a:ext>
          </a:extLst>
        </xdr:cNvPr>
        <xdr:cNvSpPr>
          <a:spLocks noChangeShapeType="1"/>
        </xdr:cNvSpPr>
      </xdr:nvSpPr>
      <xdr:spPr bwMode="auto">
        <a:xfrm>
          <a:off x="1128713" y="1482090"/>
          <a:ext cx="2533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680279</xdr:colOff>
      <xdr:row>0</xdr:row>
      <xdr:rowOff>229332</xdr:rowOff>
    </xdr:from>
    <xdr:to>
      <xdr:col>9</xdr:col>
      <xdr:colOff>96381</xdr:colOff>
      <xdr:row>0</xdr:row>
      <xdr:rowOff>552451</xdr:rowOff>
    </xdr:to>
    <xdr:pic>
      <xdr:nvPicPr>
        <xdr:cNvPr id="5" name="Grafik 4">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46654" y="229332"/>
          <a:ext cx="1073453" cy="3262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225622</xdr:colOff>
      <xdr:row>0</xdr:row>
      <xdr:rowOff>302280</xdr:rowOff>
    </xdr:from>
    <xdr:to>
      <xdr:col>17</xdr:col>
      <xdr:colOff>229868</xdr:colOff>
      <xdr:row>0</xdr:row>
      <xdr:rowOff>742874</xdr:rowOff>
    </xdr:to>
    <xdr:pic>
      <xdr:nvPicPr>
        <xdr:cNvPr id="3" name="Grafik 4">
          <a:extLst>
            <a:ext uri="{FF2B5EF4-FFF2-40B4-BE49-F238E27FC236}">
              <a16:creationId xmlns:a16="http://schemas.microsoft.com/office/drawing/2014/main" id="{384A7BEF-DB38-4CE3-8C96-8151261054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85700" y="302280"/>
          <a:ext cx="1089642" cy="4374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225622</xdr:colOff>
      <xdr:row>0</xdr:row>
      <xdr:rowOff>302280</xdr:rowOff>
    </xdr:from>
    <xdr:to>
      <xdr:col>17</xdr:col>
      <xdr:colOff>229868</xdr:colOff>
      <xdr:row>0</xdr:row>
      <xdr:rowOff>742874</xdr:rowOff>
    </xdr:to>
    <xdr:pic>
      <xdr:nvPicPr>
        <xdr:cNvPr id="3" name="Grafik 4">
          <a:extLst>
            <a:ext uri="{FF2B5EF4-FFF2-40B4-BE49-F238E27FC236}">
              <a16:creationId xmlns:a16="http://schemas.microsoft.com/office/drawing/2014/main" id="{9A3356E8-E1BB-490F-B4DE-D98A544778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639997" y="305455"/>
          <a:ext cx="1086467" cy="4374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225622</xdr:colOff>
      <xdr:row>0</xdr:row>
      <xdr:rowOff>302280</xdr:rowOff>
    </xdr:from>
    <xdr:to>
      <xdr:col>17</xdr:col>
      <xdr:colOff>229868</xdr:colOff>
      <xdr:row>0</xdr:row>
      <xdr:rowOff>742874</xdr:rowOff>
    </xdr:to>
    <xdr:pic>
      <xdr:nvPicPr>
        <xdr:cNvPr id="3" name="Grafik 4">
          <a:extLst>
            <a:ext uri="{FF2B5EF4-FFF2-40B4-BE49-F238E27FC236}">
              <a16:creationId xmlns:a16="http://schemas.microsoft.com/office/drawing/2014/main" id="{D78A6EF5-ED4B-4678-8220-7B68F03B13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44797" y="305455"/>
          <a:ext cx="1105971" cy="4374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225622</xdr:colOff>
      <xdr:row>0</xdr:row>
      <xdr:rowOff>302280</xdr:rowOff>
    </xdr:from>
    <xdr:to>
      <xdr:col>17</xdr:col>
      <xdr:colOff>229868</xdr:colOff>
      <xdr:row>0</xdr:row>
      <xdr:rowOff>742874</xdr:rowOff>
    </xdr:to>
    <xdr:pic>
      <xdr:nvPicPr>
        <xdr:cNvPr id="3" name="Grafik 4">
          <a:extLst>
            <a:ext uri="{FF2B5EF4-FFF2-40B4-BE49-F238E27FC236}">
              <a16:creationId xmlns:a16="http://schemas.microsoft.com/office/drawing/2014/main" id="{CE90A7FA-0E0E-4294-A3EF-6343163273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44797" y="305455"/>
          <a:ext cx="1105971" cy="4374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225622</xdr:colOff>
      <xdr:row>0</xdr:row>
      <xdr:rowOff>302280</xdr:rowOff>
    </xdr:from>
    <xdr:to>
      <xdr:col>17</xdr:col>
      <xdr:colOff>229868</xdr:colOff>
      <xdr:row>0</xdr:row>
      <xdr:rowOff>742874</xdr:rowOff>
    </xdr:to>
    <xdr:pic>
      <xdr:nvPicPr>
        <xdr:cNvPr id="3" name="Grafik 4">
          <a:extLst>
            <a:ext uri="{FF2B5EF4-FFF2-40B4-BE49-F238E27FC236}">
              <a16:creationId xmlns:a16="http://schemas.microsoft.com/office/drawing/2014/main" id="{26C62E4D-D1E7-4598-874D-89B7628EC4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44797" y="305455"/>
          <a:ext cx="1105971" cy="4374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225622</xdr:colOff>
      <xdr:row>0</xdr:row>
      <xdr:rowOff>302280</xdr:rowOff>
    </xdr:from>
    <xdr:to>
      <xdr:col>17</xdr:col>
      <xdr:colOff>229868</xdr:colOff>
      <xdr:row>0</xdr:row>
      <xdr:rowOff>742874</xdr:rowOff>
    </xdr:to>
    <xdr:pic>
      <xdr:nvPicPr>
        <xdr:cNvPr id="3" name="Grafik 4">
          <a:extLst>
            <a:ext uri="{FF2B5EF4-FFF2-40B4-BE49-F238E27FC236}">
              <a16:creationId xmlns:a16="http://schemas.microsoft.com/office/drawing/2014/main" id="{2297A869-3FD9-45FD-A70E-C9F407E043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44797" y="305455"/>
          <a:ext cx="1105971" cy="43741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225622</xdr:colOff>
      <xdr:row>0</xdr:row>
      <xdr:rowOff>302280</xdr:rowOff>
    </xdr:from>
    <xdr:to>
      <xdr:col>17</xdr:col>
      <xdr:colOff>229868</xdr:colOff>
      <xdr:row>0</xdr:row>
      <xdr:rowOff>742874</xdr:rowOff>
    </xdr:to>
    <xdr:pic>
      <xdr:nvPicPr>
        <xdr:cNvPr id="3" name="Grafik 4">
          <a:extLst>
            <a:ext uri="{FF2B5EF4-FFF2-40B4-BE49-F238E27FC236}">
              <a16:creationId xmlns:a16="http://schemas.microsoft.com/office/drawing/2014/main" id="{E5A26253-3031-4EE1-9F60-C7BB83B92F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44797" y="305455"/>
          <a:ext cx="1105971" cy="4374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juettner\AppData\Local\Microsoft\Windows\Temporary%20Internet%20Files\Content.Outlook\CJ4G9Y5T\Users\Bleier\Desktop\ESM\SoftServices\Appendix%203%20-%20Performance%20Reporting_Examp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Performance Report"/>
      <sheetName val="KPIs"/>
      <sheetName val="Data-Table"/>
    </sheetNames>
    <sheetDataSet>
      <sheetData sheetId="0" refreshError="1"/>
      <sheetData sheetId="1"/>
      <sheetData sheetId="2"/>
      <sheetData sheetId="3">
        <row r="2">
          <cell r="A2" t="str">
            <v>Compliance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2"/>
  <sheetViews>
    <sheetView showGridLines="0" topLeftCell="A7" zoomScale="115" zoomScaleNormal="115" workbookViewId="0">
      <selection activeCell="B32" sqref="A1:XFD1048576"/>
    </sheetView>
  </sheetViews>
  <sheetFormatPr baseColWidth="10" defaultColWidth="11.453125" defaultRowHeight="13.5" x14ac:dyDescent="0.7"/>
  <cols>
    <col min="1" max="16384" width="11.453125" style="1"/>
  </cols>
  <sheetData>
    <row r="1" spans="2:9" s="15" customFormat="1" x14ac:dyDescent="0.7"/>
    <row r="2" spans="2:9" s="15" customFormat="1" x14ac:dyDescent="0.7"/>
    <row r="3" spans="2:9" s="15" customFormat="1" x14ac:dyDescent="0.7"/>
    <row r="4" spans="2:9" s="15" customFormat="1" ht="38.75" x14ac:dyDescent="1.75">
      <c r="B4" s="145" t="s">
        <v>0</v>
      </c>
      <c r="C4" s="145"/>
      <c r="D4" s="145"/>
      <c r="E4" s="145"/>
      <c r="F4" s="145"/>
      <c r="G4" s="145"/>
      <c r="H4" s="145"/>
      <c r="I4" s="145"/>
    </row>
    <row r="5" spans="2:9" s="15" customFormat="1" ht="12.75" customHeight="1" x14ac:dyDescent="1.1000000000000001">
      <c r="B5" s="16"/>
    </row>
    <row r="6" spans="2:9" s="17" customFormat="1" ht="23.5" x14ac:dyDescent="1.1000000000000001">
      <c r="B6" s="16"/>
      <c r="F6" s="18"/>
    </row>
    <row r="7" spans="2:9" s="19" customFormat="1" ht="24" customHeight="1" x14ac:dyDescent="1.35">
      <c r="F7" s="20" t="s">
        <v>1</v>
      </c>
    </row>
    <row r="8" spans="2:9" s="15" customFormat="1" x14ac:dyDescent="0.7"/>
    <row r="9" spans="2:9" s="15" customFormat="1" x14ac:dyDescent="0.7"/>
    <row r="10" spans="2:9" s="15" customFormat="1" x14ac:dyDescent="0.7"/>
    <row r="11" spans="2:9" s="15" customFormat="1" x14ac:dyDescent="0.7"/>
    <row r="12" spans="2:9" s="15" customFormat="1" x14ac:dyDescent="0.7"/>
    <row r="13" spans="2:9" s="15" customFormat="1" x14ac:dyDescent="0.7"/>
    <row r="14" spans="2:9" s="15" customFormat="1" x14ac:dyDescent="0.7"/>
    <row r="15" spans="2:9" s="15" customFormat="1" x14ac:dyDescent="0.7"/>
    <row r="16" spans="2:9" s="15" customFormat="1" x14ac:dyDescent="0.7"/>
    <row r="17" s="15" customFormat="1" x14ac:dyDescent="0.7"/>
    <row r="18" s="15" customFormat="1" x14ac:dyDescent="0.7"/>
    <row r="19" s="15" customFormat="1" x14ac:dyDescent="0.7"/>
    <row r="20" s="15" customFormat="1" x14ac:dyDescent="0.7"/>
    <row r="21" s="15" customFormat="1" x14ac:dyDescent="0.7"/>
    <row r="22" s="15" customFormat="1" x14ac:dyDescent="0.7"/>
    <row r="23" s="15" customFormat="1" x14ac:dyDescent="0.7"/>
    <row r="24" s="15" customFormat="1" x14ac:dyDescent="0.7"/>
    <row r="25" s="15" customFormat="1" x14ac:dyDescent="0.7"/>
    <row r="26" s="15" customFormat="1" x14ac:dyDescent="0.7"/>
    <row r="27" s="15" customFormat="1" x14ac:dyDescent="0.7"/>
    <row r="28" s="15" customFormat="1" x14ac:dyDescent="0.7"/>
    <row r="29" s="15" customFormat="1" x14ac:dyDescent="0.7"/>
    <row r="30" s="15" customFormat="1" x14ac:dyDescent="0.7"/>
    <row r="31" s="15" customFormat="1" x14ac:dyDescent="0.7"/>
    <row r="32" s="15" customFormat="1" x14ac:dyDescent="0.7"/>
  </sheetData>
  <mergeCells count="1">
    <mergeCell ref="B4:I4"/>
  </mergeCells>
  <pageMargins left="0.7" right="0.7" top="0.78740157499999996" bottom="0.78740157499999996" header="0.3" footer="0.3"/>
  <pageSetup paperSize="9" orientation="landscape" r:id="rId1"/>
  <headerFooter>
    <oddHeader>&amp;CESM Infrastructural Facility Services
Key Performance Indicators</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30A52-BEA1-46AF-A43F-6B9610D320A0}">
  <sheetPr>
    <tabColor theme="3"/>
  </sheetPr>
  <dimension ref="A1:GD27"/>
  <sheetViews>
    <sheetView topLeftCell="O13" zoomScaleNormal="100" workbookViewId="0">
      <selection activeCell="U21" sqref="U21"/>
    </sheetView>
  </sheetViews>
  <sheetFormatPr baseColWidth="10" defaultColWidth="9.08984375" defaultRowHeight="13" outlineLevelCol="1" x14ac:dyDescent="0.6"/>
  <cols>
    <col min="1" max="1" width="6.86328125" style="21" customWidth="1"/>
    <col min="2" max="2" width="11.08984375" style="21" bestFit="1" customWidth="1"/>
    <col min="3" max="3" width="32.453125" style="21" customWidth="1"/>
    <col min="4" max="4" width="99.08984375" style="52" customWidth="1"/>
    <col min="5" max="5" width="15.08984375" style="21" customWidth="1"/>
    <col min="6" max="17" width="4" style="21" customWidth="1"/>
    <col min="18" max="18" width="11.86328125" style="21" customWidth="1"/>
    <col min="19" max="19" width="3.76953125" style="21" customWidth="1"/>
    <col min="20" max="25" width="11.453125" style="21" customWidth="1"/>
    <col min="26" max="26" width="4.2265625" style="21" customWidth="1"/>
    <col min="27" max="28" width="12.453125" style="21" customWidth="1"/>
    <col min="29" max="29" width="12.453125" style="21" customWidth="1" outlineLevel="1"/>
    <col min="30" max="30" width="44.6796875" style="21" customWidth="1"/>
    <col min="31" max="16384" width="9.08984375" style="21"/>
  </cols>
  <sheetData>
    <row r="1" spans="1:186" ht="73.2" customHeight="1" thickBot="1" x14ac:dyDescent="0.75">
      <c r="A1" s="146" t="s">
        <v>2</v>
      </c>
      <c r="B1" s="147"/>
      <c r="C1" s="147"/>
      <c r="D1" s="147"/>
      <c r="E1" s="147"/>
      <c r="F1" s="147"/>
      <c r="G1" s="116"/>
      <c r="H1" s="116"/>
      <c r="I1" s="116"/>
      <c r="J1" s="116"/>
      <c r="K1" s="116"/>
      <c r="L1" s="116"/>
      <c r="M1" s="116"/>
      <c r="N1" s="116"/>
      <c r="O1" s="116"/>
      <c r="P1" s="116"/>
      <c r="Q1" s="116"/>
      <c r="R1" s="117"/>
    </row>
    <row r="2" spans="1:186" s="28" customFormat="1" ht="16" x14ac:dyDescent="0.8">
      <c r="A2" s="29"/>
      <c r="B2" s="47"/>
      <c r="C2" s="47"/>
      <c r="D2" s="51"/>
      <c r="E2" s="47"/>
      <c r="S2" s="21"/>
    </row>
    <row r="3" spans="1:186" s="28" customFormat="1" ht="13.5" x14ac:dyDescent="0.7">
      <c r="A3" s="31" t="s">
        <v>31</v>
      </c>
      <c r="B3" s="54" t="s">
        <v>18</v>
      </c>
      <c r="C3" s="47"/>
      <c r="D3" s="51"/>
      <c r="E3" s="47"/>
      <c r="S3" s="21"/>
    </row>
    <row r="4" spans="1:186" s="28" customFormat="1" ht="7.5" customHeight="1" x14ac:dyDescent="0.7">
      <c r="B4" s="47"/>
      <c r="C4" s="47"/>
      <c r="D4" s="51"/>
      <c r="E4" s="47"/>
      <c r="S4" s="21"/>
    </row>
    <row r="5" spans="1:186" s="28" customFormat="1" ht="7.5" customHeight="1" thickBot="1" x14ac:dyDescent="0.85">
      <c r="B5" s="47"/>
      <c r="C5" s="47"/>
      <c r="D5" s="51"/>
      <c r="E5" s="47"/>
      <c r="S5" s="21"/>
    </row>
    <row r="6" spans="1:186" s="28" customFormat="1" ht="32.25" customHeight="1" thickBot="1" x14ac:dyDescent="0.85">
      <c r="B6" s="47"/>
      <c r="C6" s="47"/>
      <c r="D6" s="51"/>
      <c r="E6" s="156" t="s">
        <v>126</v>
      </c>
      <c r="F6" s="157"/>
      <c r="G6" s="157"/>
      <c r="H6" s="157"/>
      <c r="I6" s="157"/>
      <c r="J6" s="157"/>
      <c r="K6" s="157"/>
      <c r="L6" s="157"/>
      <c r="M6" s="157"/>
      <c r="N6" s="157"/>
      <c r="O6" s="157"/>
      <c r="P6" s="157"/>
      <c r="Q6" s="158"/>
      <c r="S6" s="21"/>
    </row>
    <row r="7" spans="1:186" s="28" customFormat="1" ht="24" customHeight="1" thickBot="1" x14ac:dyDescent="0.85">
      <c r="B7" s="47"/>
      <c r="C7" s="47"/>
      <c r="D7" s="51"/>
      <c r="E7" s="47"/>
      <c r="S7" s="21"/>
      <c r="T7" s="159" t="s">
        <v>32</v>
      </c>
      <c r="U7" s="160"/>
      <c r="V7" s="160"/>
      <c r="W7" s="160"/>
      <c r="X7" s="160"/>
      <c r="Y7" s="161"/>
    </row>
    <row r="8" spans="1:186" s="28" customFormat="1" ht="41.7" customHeight="1" x14ac:dyDescent="0.75">
      <c r="B8" s="47"/>
      <c r="C8" s="57"/>
      <c r="D8" s="55"/>
      <c r="E8" s="57"/>
      <c r="F8" s="55"/>
      <c r="G8" s="55"/>
      <c r="H8" s="55"/>
      <c r="I8" s="55"/>
      <c r="J8" s="55"/>
      <c r="K8" s="55"/>
      <c r="L8" s="55"/>
      <c r="M8" s="55"/>
      <c r="N8" s="55"/>
      <c r="O8" s="55"/>
      <c r="P8" s="55"/>
      <c r="Q8" s="55"/>
      <c r="R8" s="56"/>
      <c r="S8" s="21"/>
      <c r="T8" s="25" t="s">
        <v>11</v>
      </c>
      <c r="U8" s="41" t="s">
        <v>33</v>
      </c>
      <c r="V8" s="165" t="s">
        <v>34</v>
      </c>
      <c r="W8" s="166"/>
      <c r="X8" s="166"/>
      <c r="Y8" s="167"/>
      <c r="Z8" s="58"/>
      <c r="AA8" s="162" t="s">
        <v>106</v>
      </c>
      <c r="AB8" s="163"/>
      <c r="AC8" s="163"/>
      <c r="AD8" s="164"/>
    </row>
    <row r="9" spans="1:186" s="30" customFormat="1" ht="41.15" customHeight="1" x14ac:dyDescent="0.7">
      <c r="A9" s="45" t="s">
        <v>36</v>
      </c>
      <c r="B9" s="42" t="s">
        <v>113</v>
      </c>
      <c r="C9" s="43" t="s">
        <v>37</v>
      </c>
      <c r="D9" s="43" t="s">
        <v>38</v>
      </c>
      <c r="E9" s="43" t="s">
        <v>39</v>
      </c>
      <c r="F9" s="53" t="s">
        <v>40</v>
      </c>
      <c r="G9" s="44" t="s">
        <v>41</v>
      </c>
      <c r="H9" s="44" t="s">
        <v>42</v>
      </c>
      <c r="I9" s="44" t="s">
        <v>43</v>
      </c>
      <c r="J9" s="44" t="s">
        <v>15</v>
      </c>
      <c r="K9" s="44" t="s">
        <v>44</v>
      </c>
      <c r="L9" s="44" t="s">
        <v>45</v>
      </c>
      <c r="M9" s="129" t="s">
        <v>46</v>
      </c>
      <c r="N9" s="44" t="s">
        <v>47</v>
      </c>
      <c r="O9" s="44" t="s">
        <v>48</v>
      </c>
      <c r="P9" s="44" t="s">
        <v>49</v>
      </c>
      <c r="Q9" s="44" t="s">
        <v>50</v>
      </c>
      <c r="R9" s="45" t="s">
        <v>51</v>
      </c>
      <c r="S9" s="21"/>
      <c r="T9" s="64">
        <v>0.02</v>
      </c>
      <c r="U9" s="63">
        <v>0</v>
      </c>
      <c r="V9" s="65">
        <v>-0.02</v>
      </c>
      <c r="W9" s="66">
        <v>-0.05</v>
      </c>
      <c r="X9" s="67">
        <v>-0.1</v>
      </c>
      <c r="Y9" s="68">
        <v>-0.15</v>
      </c>
      <c r="Z9" s="60"/>
      <c r="AA9" s="61" t="s">
        <v>35</v>
      </c>
      <c r="AB9" s="61" t="s">
        <v>105</v>
      </c>
      <c r="AC9" s="62" t="s">
        <v>52</v>
      </c>
      <c r="AD9" s="130" t="s">
        <v>128</v>
      </c>
    </row>
    <row r="10" spans="1:186" s="30" customFormat="1" ht="240" customHeight="1" x14ac:dyDescent="0.7">
      <c r="A10" s="72">
        <v>1</v>
      </c>
      <c r="B10" s="72" t="s">
        <v>114</v>
      </c>
      <c r="C10" s="105" t="s">
        <v>103</v>
      </c>
      <c r="D10" s="128" t="s">
        <v>127</v>
      </c>
      <c r="E10" s="78" t="s">
        <v>115</v>
      </c>
      <c r="F10" s="125" t="s">
        <v>54</v>
      </c>
      <c r="G10" s="73" t="s">
        <v>54</v>
      </c>
      <c r="H10" s="73" t="s">
        <v>54</v>
      </c>
      <c r="I10" s="73" t="s">
        <v>54</v>
      </c>
      <c r="J10" s="73" t="s">
        <v>54</v>
      </c>
      <c r="K10" s="73" t="s">
        <v>54</v>
      </c>
      <c r="L10" s="73" t="s">
        <v>54</v>
      </c>
      <c r="M10" s="120" t="s">
        <v>54</v>
      </c>
      <c r="N10" s="73" t="s">
        <v>54</v>
      </c>
      <c r="O10" s="73" t="s">
        <v>54</v>
      </c>
      <c r="P10" s="73" t="s">
        <v>54</v>
      </c>
      <c r="Q10" s="73" t="s">
        <v>54</v>
      </c>
      <c r="R10" s="79">
        <v>0.4</v>
      </c>
      <c r="S10" s="80"/>
      <c r="T10" s="81">
        <v>0</v>
      </c>
      <c r="U10" s="81">
        <v>3</v>
      </c>
      <c r="V10" s="81">
        <v>4</v>
      </c>
      <c r="W10" s="81">
        <v>5</v>
      </c>
      <c r="X10" s="81">
        <v>6</v>
      </c>
      <c r="Y10" s="82" t="s">
        <v>57</v>
      </c>
      <c r="Z10" s="83"/>
      <c r="AA10" s="112"/>
      <c r="AB10" s="108" t="str">
        <f>_xlfn.XLOOKUP(AA10,T10:Y10,T9:Y9,"",0)</f>
        <v/>
      </c>
      <c r="AC10" s="109" t="str">
        <f>IF(AB10&gt;=0,"",AB10*$R10)</f>
        <v/>
      </c>
      <c r="AD10" s="131"/>
    </row>
    <row r="11" spans="1:186" s="28" customFormat="1" ht="154.9" customHeight="1" x14ac:dyDescent="0.7">
      <c r="A11" s="71">
        <v>2</v>
      </c>
      <c r="B11" s="71" t="s">
        <v>114</v>
      </c>
      <c r="C11" s="48" t="s">
        <v>104</v>
      </c>
      <c r="D11" s="124" t="s">
        <v>119</v>
      </c>
      <c r="E11" s="84" t="s">
        <v>116</v>
      </c>
      <c r="F11" s="153" t="s">
        <v>54</v>
      </c>
      <c r="G11" s="153"/>
      <c r="H11" s="153"/>
      <c r="I11" s="154" t="s">
        <v>54</v>
      </c>
      <c r="J11" s="154"/>
      <c r="K11" s="154"/>
      <c r="L11" s="154" t="s">
        <v>54</v>
      </c>
      <c r="M11" s="155"/>
      <c r="N11" s="155"/>
      <c r="O11" s="154" t="s">
        <v>54</v>
      </c>
      <c r="P11" s="155"/>
      <c r="Q11" s="155"/>
      <c r="R11" s="86">
        <v>0.1</v>
      </c>
      <c r="S11" s="80"/>
      <c r="T11" s="87" t="s">
        <v>55</v>
      </c>
      <c r="U11" s="85" t="s">
        <v>59</v>
      </c>
      <c r="V11" s="88" t="s">
        <v>60</v>
      </c>
      <c r="W11" s="88" t="s">
        <v>61</v>
      </c>
      <c r="X11" s="85" t="s">
        <v>56</v>
      </c>
      <c r="Y11" s="85" t="s">
        <v>62</v>
      </c>
      <c r="Z11" s="89"/>
      <c r="AA11" s="104"/>
      <c r="AB11" s="90"/>
      <c r="AC11" s="91"/>
      <c r="AD11" s="134"/>
    </row>
    <row r="12" spans="1:186" s="22" customFormat="1" ht="169.95" customHeight="1" x14ac:dyDescent="0.7">
      <c r="A12" s="71">
        <v>3</v>
      </c>
      <c r="B12" s="71" t="s">
        <v>114</v>
      </c>
      <c r="C12" s="48" t="s">
        <v>64</v>
      </c>
      <c r="D12" s="46" t="s">
        <v>120</v>
      </c>
      <c r="E12" s="84" t="s">
        <v>115</v>
      </c>
      <c r="F12" s="75" t="s">
        <v>54</v>
      </c>
      <c r="G12" s="74" t="s">
        <v>54</v>
      </c>
      <c r="H12" s="74" t="s">
        <v>54</v>
      </c>
      <c r="I12" s="74" t="s">
        <v>54</v>
      </c>
      <c r="J12" s="74" t="s">
        <v>54</v>
      </c>
      <c r="K12" s="74" t="s">
        <v>54</v>
      </c>
      <c r="L12" s="74" t="s">
        <v>54</v>
      </c>
      <c r="M12" s="118" t="s">
        <v>54</v>
      </c>
      <c r="N12" s="74" t="s">
        <v>54</v>
      </c>
      <c r="O12" s="74" t="s">
        <v>54</v>
      </c>
      <c r="P12" s="74" t="s">
        <v>54</v>
      </c>
      <c r="Q12" s="74" t="s">
        <v>54</v>
      </c>
      <c r="R12" s="92">
        <v>0.2</v>
      </c>
      <c r="S12" s="80"/>
      <c r="T12" s="93" t="s">
        <v>112</v>
      </c>
      <c r="U12" s="94" t="s">
        <v>107</v>
      </c>
      <c r="V12" s="94" t="s">
        <v>108</v>
      </c>
      <c r="W12" s="94" t="s">
        <v>109</v>
      </c>
      <c r="X12" s="94" t="s">
        <v>110</v>
      </c>
      <c r="Y12" s="94" t="s">
        <v>111</v>
      </c>
      <c r="Z12" s="95"/>
      <c r="AA12" s="113"/>
      <c r="AB12" s="96" t="str">
        <f>_xlfn.XLOOKUP(AA12,T12:Y12,T9:Y9,"",0)</f>
        <v/>
      </c>
      <c r="AC12" s="69" t="str">
        <f>IF(AB12&gt;=0,"",AB12*$R12)</f>
        <v/>
      </c>
      <c r="AD12" s="132"/>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row>
    <row r="13" spans="1:186" s="28" customFormat="1" ht="60.45" customHeight="1" x14ac:dyDescent="0.7">
      <c r="A13" s="71">
        <v>4</v>
      </c>
      <c r="B13" s="71" t="s">
        <v>78</v>
      </c>
      <c r="C13" s="49" t="s">
        <v>121</v>
      </c>
      <c r="D13" s="97" t="s">
        <v>117</v>
      </c>
      <c r="E13" s="84" t="s">
        <v>115</v>
      </c>
      <c r="F13" s="75" t="s">
        <v>54</v>
      </c>
      <c r="G13" s="74" t="s">
        <v>54</v>
      </c>
      <c r="H13" s="75" t="s">
        <v>54</v>
      </c>
      <c r="I13" s="75" t="s">
        <v>54</v>
      </c>
      <c r="J13" s="75" t="s">
        <v>54</v>
      </c>
      <c r="K13" s="75" t="s">
        <v>54</v>
      </c>
      <c r="L13" s="75" t="s">
        <v>54</v>
      </c>
      <c r="M13" s="118" t="s">
        <v>54</v>
      </c>
      <c r="N13" s="75" t="s">
        <v>54</v>
      </c>
      <c r="O13" s="75" t="s">
        <v>54</v>
      </c>
      <c r="P13" s="75" t="s">
        <v>54</v>
      </c>
      <c r="Q13" s="75" t="s">
        <v>54</v>
      </c>
      <c r="R13" s="86">
        <v>0.15</v>
      </c>
      <c r="S13" s="80"/>
      <c r="T13" s="85" t="s">
        <v>55</v>
      </c>
      <c r="U13" s="86" t="s">
        <v>67</v>
      </c>
      <c r="V13" s="88" t="s">
        <v>60</v>
      </c>
      <c r="W13" s="88" t="s">
        <v>61</v>
      </c>
      <c r="X13" s="88" t="s">
        <v>56</v>
      </c>
      <c r="Y13" s="85" t="s">
        <v>118</v>
      </c>
      <c r="Z13" s="89"/>
      <c r="AA13" s="114"/>
      <c r="AB13" s="96" t="str">
        <f>_xlfn.XLOOKUP(AA13,T13:Y13,T9:Y9,"",0)</f>
        <v/>
      </c>
      <c r="AC13" s="69" t="str">
        <f>IF(AB13&gt;=0,"",AB13*$R13)</f>
        <v/>
      </c>
      <c r="AD13" s="132"/>
    </row>
    <row r="14" spans="1:186" s="28" customFormat="1" ht="228.75" customHeight="1" x14ac:dyDescent="0.7">
      <c r="A14" s="76">
        <v>5</v>
      </c>
      <c r="B14" s="76" t="s">
        <v>114</v>
      </c>
      <c r="C14" s="106" t="s">
        <v>66</v>
      </c>
      <c r="D14" s="107" t="s">
        <v>122</v>
      </c>
      <c r="E14" s="98" t="s">
        <v>115</v>
      </c>
      <c r="F14" s="77" t="s">
        <v>54</v>
      </c>
      <c r="G14" s="126" t="s">
        <v>54</v>
      </c>
      <c r="H14" s="77" t="s">
        <v>54</v>
      </c>
      <c r="I14" s="77" t="s">
        <v>54</v>
      </c>
      <c r="J14" s="77" t="s">
        <v>54</v>
      </c>
      <c r="K14" s="77" t="s">
        <v>54</v>
      </c>
      <c r="L14" s="77" t="s">
        <v>54</v>
      </c>
      <c r="M14" s="119" t="s">
        <v>54</v>
      </c>
      <c r="N14" s="77" t="s">
        <v>54</v>
      </c>
      <c r="O14" s="77" t="s">
        <v>54</v>
      </c>
      <c r="P14" s="77" t="s">
        <v>54</v>
      </c>
      <c r="Q14" s="77" t="s">
        <v>54</v>
      </c>
      <c r="R14" s="99">
        <v>0.15</v>
      </c>
      <c r="S14" s="80"/>
      <c r="T14" s="100"/>
      <c r="U14" s="137" t="s">
        <v>141</v>
      </c>
      <c r="V14" s="101" t="s">
        <v>60</v>
      </c>
      <c r="W14" s="101" t="s">
        <v>61</v>
      </c>
      <c r="X14" s="101" t="s">
        <v>68</v>
      </c>
      <c r="Y14" s="102" t="s">
        <v>69</v>
      </c>
      <c r="Z14" s="89"/>
      <c r="AA14" s="115"/>
      <c r="AB14" s="103" t="str">
        <f>_xlfn.XLOOKUP(AA14,U14:Y14,U9:Y9,"",0)</f>
        <v/>
      </c>
      <c r="AC14" s="70" t="str">
        <f>IF(AB14&gt;=0,"",AB14*$R14)</f>
        <v/>
      </c>
      <c r="AD14" s="133"/>
    </row>
    <row r="15" spans="1:186" s="28" customFormat="1" ht="14.75" x14ac:dyDescent="0.7">
      <c r="B15" s="47"/>
      <c r="C15" s="47"/>
      <c r="D15" s="51"/>
      <c r="E15" s="47"/>
      <c r="R15" s="50"/>
      <c r="S15" s="21"/>
      <c r="AD15" s="59"/>
    </row>
    <row r="16" spans="1:186" s="28" customFormat="1" ht="14.75" x14ac:dyDescent="0.75">
      <c r="B16" s="47"/>
      <c r="C16" s="47"/>
      <c r="D16" s="51"/>
      <c r="E16" s="47"/>
      <c r="R16" s="122">
        <f>SUM(R10:R15)</f>
        <v>1</v>
      </c>
      <c r="S16" s="21"/>
      <c r="T16" s="168" t="s">
        <v>136</v>
      </c>
      <c r="U16" s="169"/>
      <c r="V16" s="169"/>
      <c r="W16" s="169"/>
      <c r="X16" s="169"/>
      <c r="Y16" s="170"/>
      <c r="AD16" s="59"/>
    </row>
    <row r="17" spans="2:31" s="28" customFormat="1" ht="14.75" x14ac:dyDescent="0.75">
      <c r="B17" s="47"/>
      <c r="C17" s="47"/>
      <c r="D17" s="51"/>
      <c r="E17" s="47"/>
      <c r="S17" s="21"/>
      <c r="T17" s="123"/>
      <c r="U17" s="123"/>
      <c r="V17" s="123"/>
      <c r="W17" s="123"/>
      <c r="X17" s="123"/>
      <c r="Y17" s="123"/>
      <c r="AD17" s="59"/>
      <c r="AE17" s="31"/>
    </row>
    <row r="18" spans="2:31" s="28" customFormat="1" ht="29.25" customHeight="1" x14ac:dyDescent="0.7">
      <c r="B18" s="47"/>
      <c r="C18" s="47"/>
      <c r="D18" s="51"/>
      <c r="E18" s="47"/>
      <c r="S18" s="21"/>
      <c r="T18" s="177" t="s">
        <v>159</v>
      </c>
      <c r="U18" s="178"/>
      <c r="V18" s="110"/>
      <c r="W18" s="171" t="str">
        <f>IF(AND(AB10="",AB11="",AB12="",AB13="",AB14=""),"",IF(AND(SUM(AB10,AB12:AB13)=0.06,SUM(AC10:AC14)=0),"Bonus",IF(SUM(AC10:AC14)&lt;0,"Malus","Tolerance")))</f>
        <v/>
      </c>
      <c r="X18" s="173" t="str">
        <f>IF(W18="","",IF(W18="Bonus",0.02,IF(W18="Tolerance",0,SUM(AC10:AC14))))</f>
        <v/>
      </c>
      <c r="Y18" s="174"/>
    </row>
    <row r="19" spans="2:31" s="28" customFormat="1" ht="33" customHeight="1" x14ac:dyDescent="0.75">
      <c r="B19" s="47"/>
      <c r="C19" s="47"/>
      <c r="D19" s="51"/>
      <c r="E19" s="47"/>
      <c r="S19" s="21"/>
      <c r="T19" s="179"/>
      <c r="U19" s="180"/>
      <c r="V19" s="111"/>
      <c r="W19" s="172"/>
      <c r="X19" s="175" t="str">
        <f>IFERROR(T19*X18,"")</f>
        <v/>
      </c>
      <c r="Y19" s="176"/>
    </row>
    <row r="20" spans="2:31" s="28" customFormat="1" ht="13.5" x14ac:dyDescent="0.7">
      <c r="B20" s="47"/>
      <c r="C20" s="47"/>
      <c r="D20" s="51"/>
      <c r="E20" s="47"/>
      <c r="S20" s="21"/>
    </row>
    <row r="21" spans="2:31" s="28" customFormat="1" ht="72.900000000000006" customHeight="1" x14ac:dyDescent="0.7">
      <c r="B21" s="47"/>
      <c r="C21" s="47"/>
      <c r="E21" s="47"/>
      <c r="S21" s="21"/>
    </row>
    <row r="22" spans="2:31" s="28" customFormat="1" ht="13.5" x14ac:dyDescent="0.7">
      <c r="B22" s="47"/>
      <c r="C22" s="47"/>
      <c r="D22" s="51"/>
      <c r="E22" s="47"/>
      <c r="S22" s="21"/>
    </row>
    <row r="23" spans="2:31" s="28" customFormat="1" ht="13.5" x14ac:dyDescent="0.7">
      <c r="B23" s="47"/>
      <c r="C23" s="47"/>
      <c r="D23" s="51"/>
      <c r="E23" s="47"/>
      <c r="S23" s="21"/>
    </row>
    <row r="24" spans="2:31" s="28" customFormat="1" ht="12" customHeight="1" x14ac:dyDescent="0.7">
      <c r="B24" s="47"/>
      <c r="C24" s="47"/>
      <c r="D24" s="51"/>
      <c r="E24" s="47"/>
      <c r="S24" s="21"/>
    </row>
    <row r="25" spans="2:31" s="28" customFormat="1" ht="13.5" x14ac:dyDescent="0.7">
      <c r="B25" s="47"/>
      <c r="C25" s="47"/>
      <c r="D25" s="51"/>
      <c r="E25" s="47"/>
      <c r="S25" s="21"/>
    </row>
    <row r="26" spans="2:31" s="28" customFormat="1" ht="13.5" x14ac:dyDescent="0.7">
      <c r="B26" s="47"/>
      <c r="C26" s="47"/>
      <c r="D26" s="51"/>
      <c r="E26" s="47"/>
      <c r="S26" s="21"/>
    </row>
    <row r="27" spans="2:31" s="28" customFormat="1" ht="21" customHeight="1" x14ac:dyDescent="0.7">
      <c r="B27" s="47"/>
      <c r="C27" s="47"/>
      <c r="D27" s="51"/>
      <c r="E27" s="47"/>
      <c r="S27" s="21"/>
    </row>
  </sheetData>
  <mergeCells count="15">
    <mergeCell ref="AA8:AD8"/>
    <mergeCell ref="T7:Y7"/>
    <mergeCell ref="V8:Y8"/>
    <mergeCell ref="T16:Y16"/>
    <mergeCell ref="T18:U18"/>
    <mergeCell ref="W18:W19"/>
    <mergeCell ref="X18:Y18"/>
    <mergeCell ref="T19:U19"/>
    <mergeCell ref="X19:Y19"/>
    <mergeCell ref="F11:H11"/>
    <mergeCell ref="I11:K11"/>
    <mergeCell ref="L11:N11"/>
    <mergeCell ref="O11:Q11"/>
    <mergeCell ref="A1:F1"/>
    <mergeCell ref="E6:Q6"/>
  </mergeCells>
  <conditionalFormatting sqref="W18">
    <cfRule type="cellIs" dxfId="97" priority="1" operator="equal">
      <formula>"Malus"</formula>
    </cfRule>
    <cfRule type="cellIs" dxfId="96" priority="2" operator="equal">
      <formula>"Tolerance"</formula>
    </cfRule>
    <cfRule type="cellIs" dxfId="95" priority="3" operator="equal">
      <formula>"Bonus"</formula>
    </cfRule>
  </conditionalFormatting>
  <conditionalFormatting sqref="X18:X19">
    <cfRule type="cellIs" dxfId="94" priority="4" operator="equal">
      <formula>0</formula>
    </cfRule>
    <cfRule type="cellIs" dxfId="93" priority="5" operator="greaterThan">
      <formula>0</formula>
    </cfRule>
    <cfRule type="cellIs" dxfId="92" priority="6" operator="lessThan">
      <formula>0</formula>
    </cfRule>
  </conditionalFormatting>
  <conditionalFormatting sqref="AA12">
    <cfRule type="cellIs" dxfId="91" priority="22" operator="equal">
      <formula>"x"</formula>
    </cfRule>
  </conditionalFormatting>
  <conditionalFormatting sqref="AA11:AC11">
    <cfRule type="cellIs" dxfId="90" priority="23" operator="equal">
      <formula>"x"</formula>
    </cfRule>
  </conditionalFormatting>
  <conditionalFormatting sqref="AB10 AB12:AB14">
    <cfRule type="cellIs" dxfId="89" priority="10" operator="equal">
      <formula>-0.15</formula>
    </cfRule>
    <cfRule type="cellIs" dxfId="88" priority="11" operator="equal">
      <formula>-0.1</formula>
    </cfRule>
    <cfRule type="cellIs" dxfId="87" priority="12" operator="equal">
      <formula>-0.05</formula>
    </cfRule>
    <cfRule type="cellIs" dxfId="86" priority="13" operator="equal">
      <formula>-0.02</formula>
    </cfRule>
    <cfRule type="cellIs" dxfId="85" priority="14" operator="equal">
      <formula>0</formula>
    </cfRule>
    <cfRule type="cellIs" dxfId="84" priority="15" operator="equal">
      <formula>0.02</formula>
    </cfRule>
  </conditionalFormatting>
  <conditionalFormatting sqref="AC10 AC12:AC14">
    <cfRule type="cellIs" dxfId="83" priority="16" operator="equal">
      <formula>$I10</formula>
    </cfRule>
    <cfRule type="cellIs" dxfId="82" priority="17" operator="equal">
      <formula>$M10</formula>
    </cfRule>
    <cfRule type="cellIs" dxfId="81" priority="18" operator="equal">
      <formula>$L10</formula>
    </cfRule>
    <cfRule type="cellIs" dxfId="80" priority="19" operator="equal">
      <formula>$K10</formula>
    </cfRule>
    <cfRule type="cellIs" dxfId="79" priority="20" operator="equal">
      <formula>$J10</formula>
    </cfRule>
    <cfRule type="cellIs" dxfId="78" priority="21" operator="equal">
      <formula>$H10</formula>
    </cfRule>
  </conditionalFormatting>
  <dataValidations count="4">
    <dataValidation type="list" allowBlank="1" showInputMessage="1" showErrorMessage="1" sqref="AA14" xr:uid="{A64D55D0-DDFE-40CD-AA7B-2BDAF2983B4B}">
      <formula1>$U$14:$Y$14</formula1>
    </dataValidation>
    <dataValidation type="list" allowBlank="1" showInputMessage="1" showErrorMessage="1" sqref="AA13" xr:uid="{166050D9-41E4-4CC1-8CA8-73893E6B368A}">
      <formula1>$T$13:$Y$13</formula1>
    </dataValidation>
    <dataValidation type="list" allowBlank="1" showInputMessage="1" showErrorMessage="1" sqref="AA12" xr:uid="{3175840D-944A-4680-971C-837B526AABB2}">
      <formula1>$T$12:$Y$12</formula1>
    </dataValidation>
    <dataValidation type="list" allowBlank="1" showInputMessage="1" showErrorMessage="1" sqref="AA10" xr:uid="{D084C9E8-1DC9-4BB0-960F-F98D4346D34E}">
      <formula1>$T$10:$Y$10</formula1>
    </dataValidation>
  </dataValidations>
  <pageMargins left="0.7" right="0.7" top="0.75" bottom="0.75" header="0.3" footer="0.3"/>
  <pageSetup paperSize="9" orientation="portrait" r:id="rId1"/>
  <ignoredErrors>
    <ignoredError sqref="AB14"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E5A8D-2943-488D-A505-02641E6604E0}">
  <sheetPr>
    <tabColor theme="3"/>
  </sheetPr>
  <dimension ref="A1:GD27"/>
  <sheetViews>
    <sheetView topLeftCell="O11" zoomScale="70" zoomScaleNormal="70" workbookViewId="0">
      <selection activeCell="T18" sqref="T18:U18"/>
    </sheetView>
  </sheetViews>
  <sheetFormatPr baseColWidth="10" defaultColWidth="9.08984375" defaultRowHeight="13" outlineLevelCol="1" x14ac:dyDescent="0.6"/>
  <cols>
    <col min="1" max="1" width="6.86328125" style="21" customWidth="1"/>
    <col min="2" max="2" width="11.08984375" style="21" bestFit="1" customWidth="1"/>
    <col min="3" max="3" width="32.453125" style="21" customWidth="1"/>
    <col min="4" max="4" width="99.08984375" style="52" customWidth="1"/>
    <col min="5" max="5" width="15.08984375" style="21" customWidth="1"/>
    <col min="6" max="17" width="4" style="21" customWidth="1"/>
    <col min="18" max="18" width="11.86328125" style="21" customWidth="1"/>
    <col min="19" max="19" width="3.76953125" style="21" customWidth="1"/>
    <col min="20" max="25" width="11.453125" style="21" customWidth="1"/>
    <col min="26" max="26" width="4.2265625" style="21" customWidth="1"/>
    <col min="27" max="28" width="12.453125" style="21" customWidth="1"/>
    <col min="29" max="29" width="12.453125" style="21" customWidth="1" outlineLevel="1"/>
    <col min="30" max="30" width="44.6796875" style="21" customWidth="1"/>
    <col min="31" max="16384" width="9.08984375" style="21"/>
  </cols>
  <sheetData>
    <row r="1" spans="1:186" ht="73.2" customHeight="1" thickBot="1" x14ac:dyDescent="0.75">
      <c r="A1" s="146" t="s">
        <v>2</v>
      </c>
      <c r="B1" s="147"/>
      <c r="C1" s="147"/>
      <c r="D1" s="147"/>
      <c r="E1" s="147"/>
      <c r="F1" s="147"/>
      <c r="G1" s="116"/>
      <c r="H1" s="116"/>
      <c r="I1" s="116"/>
      <c r="J1" s="116"/>
      <c r="K1" s="116"/>
      <c r="L1" s="116"/>
      <c r="M1" s="116"/>
      <c r="N1" s="116"/>
      <c r="O1" s="116"/>
      <c r="P1" s="116"/>
      <c r="Q1" s="116"/>
      <c r="R1" s="117"/>
    </row>
    <row r="2" spans="1:186" s="28" customFormat="1" ht="16" x14ac:dyDescent="0.8">
      <c r="A2" s="29"/>
      <c r="B2" s="47"/>
      <c r="C2" s="47"/>
      <c r="D2" s="51"/>
      <c r="E2" s="47"/>
      <c r="S2" s="21"/>
    </row>
    <row r="3" spans="1:186" s="28" customFormat="1" ht="13.5" x14ac:dyDescent="0.7">
      <c r="A3" s="31" t="s">
        <v>31</v>
      </c>
      <c r="B3" s="54" t="s">
        <v>19</v>
      </c>
      <c r="C3" s="47"/>
      <c r="D3" s="51"/>
      <c r="E3" s="47"/>
      <c r="S3" s="21"/>
    </row>
    <row r="4" spans="1:186" s="28" customFormat="1" ht="7.5" customHeight="1" x14ac:dyDescent="0.7">
      <c r="B4" s="47"/>
      <c r="C4" s="47"/>
      <c r="D4" s="51"/>
      <c r="E4" s="47"/>
      <c r="S4" s="21"/>
    </row>
    <row r="5" spans="1:186" s="28" customFormat="1" ht="7.5" customHeight="1" thickBot="1" x14ac:dyDescent="0.85">
      <c r="B5" s="47"/>
      <c r="C5" s="47"/>
      <c r="D5" s="51"/>
      <c r="E5" s="47"/>
      <c r="S5" s="21"/>
    </row>
    <row r="6" spans="1:186" s="28" customFormat="1" ht="32.25" customHeight="1" thickBot="1" x14ac:dyDescent="0.85">
      <c r="B6" s="47"/>
      <c r="C6" s="47"/>
      <c r="D6" s="51"/>
      <c r="E6" s="156" t="s">
        <v>126</v>
      </c>
      <c r="F6" s="157"/>
      <c r="G6" s="157"/>
      <c r="H6" s="157"/>
      <c r="I6" s="157"/>
      <c r="J6" s="157"/>
      <c r="K6" s="157"/>
      <c r="L6" s="157"/>
      <c r="M6" s="157"/>
      <c r="N6" s="157"/>
      <c r="O6" s="157"/>
      <c r="P6" s="157"/>
      <c r="Q6" s="158"/>
      <c r="S6" s="21"/>
    </row>
    <row r="7" spans="1:186" s="28" customFormat="1" ht="24" customHeight="1" thickBot="1" x14ac:dyDescent="0.85">
      <c r="B7" s="47"/>
      <c r="C7" s="47"/>
      <c r="D7" s="51"/>
      <c r="E7" s="47"/>
      <c r="S7" s="21"/>
      <c r="T7" s="159" t="s">
        <v>32</v>
      </c>
      <c r="U7" s="160"/>
      <c r="V7" s="160"/>
      <c r="W7" s="160"/>
      <c r="X7" s="160"/>
      <c r="Y7" s="161"/>
    </row>
    <row r="8" spans="1:186" s="28" customFormat="1" ht="41.7" customHeight="1" x14ac:dyDescent="0.75">
      <c r="B8" s="47"/>
      <c r="C8" s="57"/>
      <c r="D8" s="55"/>
      <c r="E8" s="57"/>
      <c r="F8" s="55"/>
      <c r="G8" s="55"/>
      <c r="H8" s="55"/>
      <c r="I8" s="55"/>
      <c r="J8" s="55"/>
      <c r="K8" s="55"/>
      <c r="L8" s="55"/>
      <c r="M8" s="55"/>
      <c r="N8" s="55"/>
      <c r="O8" s="55"/>
      <c r="P8" s="55"/>
      <c r="Q8" s="55"/>
      <c r="R8" s="56"/>
      <c r="S8" s="21"/>
      <c r="T8" s="25" t="s">
        <v>11</v>
      </c>
      <c r="U8" s="41" t="s">
        <v>33</v>
      </c>
      <c r="V8" s="165" t="s">
        <v>34</v>
      </c>
      <c r="W8" s="166"/>
      <c r="X8" s="166"/>
      <c r="Y8" s="167"/>
      <c r="Z8" s="58"/>
      <c r="AA8" s="162" t="s">
        <v>106</v>
      </c>
      <c r="AB8" s="163"/>
      <c r="AC8" s="163"/>
      <c r="AD8" s="164"/>
    </row>
    <row r="9" spans="1:186" s="30" customFormat="1" ht="41.15" customHeight="1" x14ac:dyDescent="0.7">
      <c r="A9" s="45" t="s">
        <v>36</v>
      </c>
      <c r="B9" s="42" t="s">
        <v>113</v>
      </c>
      <c r="C9" s="43" t="s">
        <v>37</v>
      </c>
      <c r="D9" s="43" t="s">
        <v>38</v>
      </c>
      <c r="E9" s="43" t="s">
        <v>39</v>
      </c>
      <c r="F9" s="53" t="s">
        <v>40</v>
      </c>
      <c r="G9" s="44" t="s">
        <v>41</v>
      </c>
      <c r="H9" s="44" t="s">
        <v>42</v>
      </c>
      <c r="I9" s="44" t="s">
        <v>43</v>
      </c>
      <c r="J9" s="44" t="s">
        <v>15</v>
      </c>
      <c r="K9" s="44" t="s">
        <v>44</v>
      </c>
      <c r="L9" s="44" t="s">
        <v>45</v>
      </c>
      <c r="M9" s="44" t="s">
        <v>46</v>
      </c>
      <c r="N9" s="129" t="s">
        <v>47</v>
      </c>
      <c r="O9" s="44" t="s">
        <v>48</v>
      </c>
      <c r="P9" s="44" t="s">
        <v>49</v>
      </c>
      <c r="Q9" s="44" t="s">
        <v>50</v>
      </c>
      <c r="R9" s="45" t="s">
        <v>51</v>
      </c>
      <c r="S9" s="21"/>
      <c r="T9" s="64">
        <v>0.02</v>
      </c>
      <c r="U9" s="63">
        <v>0</v>
      </c>
      <c r="V9" s="65">
        <v>-0.02</v>
      </c>
      <c r="W9" s="66">
        <v>-0.05</v>
      </c>
      <c r="X9" s="67">
        <v>-0.1</v>
      </c>
      <c r="Y9" s="68">
        <v>-0.15</v>
      </c>
      <c r="Z9" s="60"/>
      <c r="AA9" s="61" t="s">
        <v>35</v>
      </c>
      <c r="AB9" s="61" t="s">
        <v>105</v>
      </c>
      <c r="AC9" s="62" t="s">
        <v>52</v>
      </c>
      <c r="AD9" s="130" t="s">
        <v>128</v>
      </c>
    </row>
    <row r="10" spans="1:186" s="30" customFormat="1" ht="241.15" customHeight="1" x14ac:dyDescent="0.7">
      <c r="A10" s="72">
        <v>1</v>
      </c>
      <c r="B10" s="72" t="s">
        <v>114</v>
      </c>
      <c r="C10" s="105" t="s">
        <v>103</v>
      </c>
      <c r="D10" s="128" t="s">
        <v>127</v>
      </c>
      <c r="E10" s="78" t="s">
        <v>115</v>
      </c>
      <c r="F10" s="125" t="s">
        <v>54</v>
      </c>
      <c r="G10" s="73" t="s">
        <v>54</v>
      </c>
      <c r="H10" s="73" t="s">
        <v>54</v>
      </c>
      <c r="I10" s="73" t="s">
        <v>54</v>
      </c>
      <c r="J10" s="73" t="s">
        <v>54</v>
      </c>
      <c r="K10" s="73" t="s">
        <v>54</v>
      </c>
      <c r="L10" s="73" t="s">
        <v>54</v>
      </c>
      <c r="M10" s="73" t="s">
        <v>54</v>
      </c>
      <c r="N10" s="120" t="s">
        <v>54</v>
      </c>
      <c r="O10" s="73" t="s">
        <v>54</v>
      </c>
      <c r="P10" s="73" t="s">
        <v>54</v>
      </c>
      <c r="Q10" s="73" t="s">
        <v>54</v>
      </c>
      <c r="R10" s="79">
        <v>0.4</v>
      </c>
      <c r="S10" s="80"/>
      <c r="T10" s="81">
        <v>0</v>
      </c>
      <c r="U10" s="81">
        <v>3</v>
      </c>
      <c r="V10" s="81">
        <v>4</v>
      </c>
      <c r="W10" s="81">
        <v>5</v>
      </c>
      <c r="X10" s="81">
        <v>6</v>
      </c>
      <c r="Y10" s="82" t="s">
        <v>57</v>
      </c>
      <c r="Z10" s="83"/>
      <c r="AA10" s="112"/>
      <c r="AB10" s="108" t="str">
        <f>_xlfn.XLOOKUP(AA10,T10:Y10,T9:Y9,"",0)</f>
        <v/>
      </c>
      <c r="AC10" s="109" t="str">
        <f>IF(AB10&gt;=0,"",AB10*$R10)</f>
        <v/>
      </c>
      <c r="AD10" s="131"/>
    </row>
    <row r="11" spans="1:186" s="28" customFormat="1" ht="154.9" customHeight="1" x14ac:dyDescent="0.7">
      <c r="A11" s="71">
        <v>2</v>
      </c>
      <c r="B11" s="71" t="s">
        <v>114</v>
      </c>
      <c r="C11" s="48" t="s">
        <v>104</v>
      </c>
      <c r="D11" s="124" t="s">
        <v>119</v>
      </c>
      <c r="E11" s="84" t="s">
        <v>116</v>
      </c>
      <c r="F11" s="153" t="s">
        <v>54</v>
      </c>
      <c r="G11" s="153"/>
      <c r="H11" s="153"/>
      <c r="I11" s="154" t="s">
        <v>54</v>
      </c>
      <c r="J11" s="154"/>
      <c r="K11" s="154"/>
      <c r="L11" s="184" t="s">
        <v>54</v>
      </c>
      <c r="M11" s="185"/>
      <c r="N11" s="185"/>
      <c r="O11" s="154" t="s">
        <v>54</v>
      </c>
      <c r="P11" s="155"/>
      <c r="Q11" s="155"/>
      <c r="R11" s="86">
        <v>0.1</v>
      </c>
      <c r="S11" s="80"/>
      <c r="T11" s="87" t="s">
        <v>55</v>
      </c>
      <c r="U11" s="85" t="s">
        <v>59</v>
      </c>
      <c r="V11" s="88" t="s">
        <v>60</v>
      </c>
      <c r="W11" s="88" t="s">
        <v>61</v>
      </c>
      <c r="X11" s="85" t="s">
        <v>56</v>
      </c>
      <c r="Y11" s="85" t="s">
        <v>62</v>
      </c>
      <c r="Z11" s="89"/>
      <c r="AA11" s="113"/>
      <c r="AB11" s="96" t="str">
        <f>_xlfn.XLOOKUP(AA11,T11:Y11,T9:Y9,"",0)</f>
        <v/>
      </c>
      <c r="AC11" s="69" t="str">
        <f>IF(AB11&gt;=0,"",AB11*$R11)</f>
        <v/>
      </c>
      <c r="AD11" s="132"/>
    </row>
    <row r="12" spans="1:186" s="22" customFormat="1" ht="169.95" customHeight="1" x14ac:dyDescent="0.7">
      <c r="A12" s="71">
        <v>3</v>
      </c>
      <c r="B12" s="71" t="s">
        <v>114</v>
      </c>
      <c r="C12" s="48" t="s">
        <v>64</v>
      </c>
      <c r="D12" s="46" t="s">
        <v>120</v>
      </c>
      <c r="E12" s="84" t="s">
        <v>115</v>
      </c>
      <c r="F12" s="75" t="s">
        <v>54</v>
      </c>
      <c r="G12" s="74" t="s">
        <v>54</v>
      </c>
      <c r="H12" s="74" t="s">
        <v>54</v>
      </c>
      <c r="I12" s="74" t="s">
        <v>54</v>
      </c>
      <c r="J12" s="74" t="s">
        <v>54</v>
      </c>
      <c r="K12" s="74" t="s">
        <v>54</v>
      </c>
      <c r="L12" s="74" t="s">
        <v>54</v>
      </c>
      <c r="M12" s="74" t="s">
        <v>54</v>
      </c>
      <c r="N12" s="118" t="s">
        <v>54</v>
      </c>
      <c r="O12" s="74" t="s">
        <v>54</v>
      </c>
      <c r="P12" s="74" t="s">
        <v>54</v>
      </c>
      <c r="Q12" s="74" t="s">
        <v>54</v>
      </c>
      <c r="R12" s="92">
        <v>0.2</v>
      </c>
      <c r="S12" s="80"/>
      <c r="T12" s="93" t="s">
        <v>112</v>
      </c>
      <c r="U12" s="94" t="s">
        <v>107</v>
      </c>
      <c r="V12" s="94" t="s">
        <v>108</v>
      </c>
      <c r="W12" s="94" t="s">
        <v>109</v>
      </c>
      <c r="X12" s="94" t="s">
        <v>110</v>
      </c>
      <c r="Y12" s="94" t="s">
        <v>111</v>
      </c>
      <c r="Z12" s="95"/>
      <c r="AA12" s="113"/>
      <c r="AB12" s="96" t="str">
        <f>_xlfn.XLOOKUP(AA12,T12:Y12,T9:Y9,"",0)</f>
        <v/>
      </c>
      <c r="AC12" s="69" t="str">
        <f>IF(AB12&gt;=0,"",AB12*$R12)</f>
        <v/>
      </c>
      <c r="AD12" s="132"/>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row>
    <row r="13" spans="1:186" s="28" customFormat="1" ht="60.45" customHeight="1" x14ac:dyDescent="0.7">
      <c r="A13" s="71">
        <v>4</v>
      </c>
      <c r="B13" s="71" t="s">
        <v>78</v>
      </c>
      <c r="C13" s="49" t="s">
        <v>121</v>
      </c>
      <c r="D13" s="97" t="s">
        <v>117</v>
      </c>
      <c r="E13" s="84" t="s">
        <v>115</v>
      </c>
      <c r="F13" s="75" t="s">
        <v>54</v>
      </c>
      <c r="G13" s="74" t="s">
        <v>54</v>
      </c>
      <c r="H13" s="75" t="s">
        <v>54</v>
      </c>
      <c r="I13" s="75" t="s">
        <v>54</v>
      </c>
      <c r="J13" s="75" t="s">
        <v>54</v>
      </c>
      <c r="K13" s="75" t="s">
        <v>54</v>
      </c>
      <c r="L13" s="75" t="s">
        <v>54</v>
      </c>
      <c r="M13" s="75" t="s">
        <v>54</v>
      </c>
      <c r="N13" s="118" t="s">
        <v>54</v>
      </c>
      <c r="O13" s="75" t="s">
        <v>54</v>
      </c>
      <c r="P13" s="75" t="s">
        <v>54</v>
      </c>
      <c r="Q13" s="75" t="s">
        <v>54</v>
      </c>
      <c r="R13" s="86">
        <v>0.15</v>
      </c>
      <c r="S13" s="80"/>
      <c r="T13" s="85" t="s">
        <v>55</v>
      </c>
      <c r="U13" s="86" t="s">
        <v>67</v>
      </c>
      <c r="V13" s="88" t="s">
        <v>60</v>
      </c>
      <c r="W13" s="88" t="s">
        <v>61</v>
      </c>
      <c r="X13" s="88" t="s">
        <v>56</v>
      </c>
      <c r="Y13" s="85" t="s">
        <v>118</v>
      </c>
      <c r="Z13" s="89"/>
      <c r="AA13" s="114"/>
      <c r="AB13" s="96" t="str">
        <f>_xlfn.XLOOKUP(AA13,T13:Y13,T9:Y9,"",0)</f>
        <v/>
      </c>
      <c r="AC13" s="69" t="str">
        <f>IF(AB13&gt;=0,"",AB13*$R13)</f>
        <v/>
      </c>
      <c r="AD13" s="132"/>
    </row>
    <row r="14" spans="1:186" s="28" customFormat="1" ht="228.75" customHeight="1" x14ac:dyDescent="0.7">
      <c r="A14" s="76">
        <v>5</v>
      </c>
      <c r="B14" s="76" t="s">
        <v>114</v>
      </c>
      <c r="C14" s="106" t="s">
        <v>66</v>
      </c>
      <c r="D14" s="107" t="s">
        <v>122</v>
      </c>
      <c r="E14" s="98" t="s">
        <v>115</v>
      </c>
      <c r="F14" s="77" t="s">
        <v>54</v>
      </c>
      <c r="G14" s="126" t="s">
        <v>54</v>
      </c>
      <c r="H14" s="77" t="s">
        <v>54</v>
      </c>
      <c r="I14" s="77" t="s">
        <v>54</v>
      </c>
      <c r="J14" s="77" t="s">
        <v>54</v>
      </c>
      <c r="K14" s="77" t="s">
        <v>54</v>
      </c>
      <c r="L14" s="77" t="s">
        <v>54</v>
      </c>
      <c r="M14" s="77" t="s">
        <v>54</v>
      </c>
      <c r="N14" s="119" t="s">
        <v>54</v>
      </c>
      <c r="O14" s="77" t="s">
        <v>54</v>
      </c>
      <c r="P14" s="77" t="s">
        <v>54</v>
      </c>
      <c r="Q14" s="77" t="s">
        <v>54</v>
      </c>
      <c r="R14" s="99">
        <v>0.15</v>
      </c>
      <c r="S14" s="80"/>
      <c r="T14" s="100"/>
      <c r="U14" s="137" t="s">
        <v>141</v>
      </c>
      <c r="V14" s="101" t="s">
        <v>60</v>
      </c>
      <c r="W14" s="101" t="s">
        <v>61</v>
      </c>
      <c r="X14" s="101" t="s">
        <v>68</v>
      </c>
      <c r="Y14" s="102" t="s">
        <v>69</v>
      </c>
      <c r="Z14" s="89"/>
      <c r="AA14" s="115"/>
      <c r="AB14" s="103" t="str">
        <f>_xlfn.XLOOKUP(AA14,U14:Y14,U9:Y9,"",0)</f>
        <v/>
      </c>
      <c r="AC14" s="70" t="str">
        <f>IF(AB14&gt;=0,"",AB14*$R14)</f>
        <v/>
      </c>
      <c r="AD14" s="133"/>
    </row>
    <row r="15" spans="1:186" s="28" customFormat="1" ht="14.75" x14ac:dyDescent="0.7">
      <c r="B15" s="47"/>
      <c r="C15" s="47"/>
      <c r="D15" s="51"/>
      <c r="E15" s="47"/>
      <c r="R15" s="50"/>
      <c r="S15" s="21"/>
      <c r="AD15" s="59"/>
    </row>
    <row r="16" spans="1:186" s="28" customFormat="1" ht="14.75" x14ac:dyDescent="0.75">
      <c r="B16" s="47"/>
      <c r="C16" s="47"/>
      <c r="D16" s="51"/>
      <c r="E16" s="47"/>
      <c r="R16" s="122">
        <f>SUM(R10:R15)</f>
        <v>1</v>
      </c>
      <c r="S16" s="21"/>
      <c r="T16" s="168" t="s">
        <v>137</v>
      </c>
      <c r="U16" s="169"/>
      <c r="V16" s="169"/>
      <c r="W16" s="169"/>
      <c r="X16" s="169"/>
      <c r="Y16" s="170"/>
      <c r="AD16" s="59"/>
    </row>
    <row r="17" spans="2:31" s="28" customFormat="1" ht="14.75" x14ac:dyDescent="0.75">
      <c r="B17" s="47"/>
      <c r="C17" s="47"/>
      <c r="D17" s="51"/>
      <c r="E17" s="47"/>
      <c r="S17" s="21"/>
      <c r="T17" s="123"/>
      <c r="U17" s="123"/>
      <c r="V17" s="123"/>
      <c r="W17" s="123"/>
      <c r="X17" s="123"/>
      <c r="Y17" s="123"/>
      <c r="AD17" s="59"/>
      <c r="AE17" s="31"/>
    </row>
    <row r="18" spans="2:31" s="28" customFormat="1" ht="29.25" customHeight="1" x14ac:dyDescent="0.7">
      <c r="B18" s="47"/>
      <c r="C18" s="47"/>
      <c r="D18" s="51"/>
      <c r="E18" s="47"/>
      <c r="S18" s="21"/>
      <c r="T18" s="177" t="s">
        <v>159</v>
      </c>
      <c r="U18" s="178"/>
      <c r="V18" s="110"/>
      <c r="W18" s="182" t="str">
        <f>IF(AND(AB10="",AB11="",AB12="",AB13="",AB14=""),"",IF(AND(SUM(AB10:AB14)=0.08,SUM(AC10:AC14)=0),"Bonus",IF(SUM(AC10:AC14)&lt;0,"Malus","Tolerance")))</f>
        <v/>
      </c>
      <c r="X18" s="173" t="str">
        <f>IF(W18="","",IF(W18="Bonus",0.02,IF(W18="Tolerance",0,SUM(AC10:AC14))))</f>
        <v/>
      </c>
      <c r="Y18" s="174"/>
    </row>
    <row r="19" spans="2:31" s="28" customFormat="1" ht="33" customHeight="1" x14ac:dyDescent="0.7">
      <c r="B19" s="47"/>
      <c r="C19" s="47"/>
      <c r="D19" s="51"/>
      <c r="E19" s="47"/>
      <c r="S19" s="21"/>
      <c r="T19" s="151"/>
      <c r="U19" s="152"/>
      <c r="V19" s="111"/>
      <c r="W19" s="183"/>
      <c r="X19" s="175" t="str">
        <f>IFERROR(T19*X18,"")</f>
        <v/>
      </c>
      <c r="Y19" s="176"/>
    </row>
    <row r="20" spans="2:31" s="28" customFormat="1" ht="13.5" x14ac:dyDescent="0.7">
      <c r="B20" s="47"/>
      <c r="C20" s="47"/>
      <c r="D20" s="51"/>
      <c r="E20" s="47"/>
      <c r="S20" s="21"/>
    </row>
    <row r="21" spans="2:31" s="28" customFormat="1" ht="72.900000000000006" customHeight="1" x14ac:dyDescent="0.7">
      <c r="B21" s="47"/>
      <c r="C21" s="47"/>
      <c r="E21" s="47"/>
      <c r="S21" s="21"/>
    </row>
    <row r="22" spans="2:31" s="28" customFormat="1" ht="13.5" x14ac:dyDescent="0.7">
      <c r="B22" s="47"/>
      <c r="C22" s="47"/>
      <c r="D22" s="51"/>
      <c r="E22" s="47"/>
      <c r="S22" s="21"/>
    </row>
    <row r="23" spans="2:31" s="28" customFormat="1" ht="13.5" x14ac:dyDescent="0.7">
      <c r="B23" s="47"/>
      <c r="C23" s="47"/>
      <c r="D23" s="51"/>
      <c r="E23" s="47"/>
      <c r="S23" s="21"/>
    </row>
    <row r="24" spans="2:31" s="28" customFormat="1" ht="12" customHeight="1" x14ac:dyDescent="0.7">
      <c r="B24" s="47"/>
      <c r="C24" s="47"/>
      <c r="D24" s="51"/>
      <c r="E24" s="47"/>
      <c r="S24" s="21"/>
    </row>
    <row r="25" spans="2:31" s="28" customFormat="1" ht="13.5" x14ac:dyDescent="0.7">
      <c r="B25" s="47"/>
      <c r="C25" s="47"/>
      <c r="D25" s="51"/>
      <c r="E25" s="47"/>
      <c r="S25" s="21"/>
    </row>
    <row r="26" spans="2:31" s="28" customFormat="1" ht="13.5" x14ac:dyDescent="0.7">
      <c r="B26" s="47"/>
      <c r="C26" s="47"/>
      <c r="D26" s="51"/>
      <c r="E26" s="47"/>
      <c r="S26" s="21"/>
    </row>
    <row r="27" spans="2:31" s="28" customFormat="1" ht="21" customHeight="1" x14ac:dyDescent="0.7">
      <c r="B27" s="47"/>
      <c r="C27" s="47"/>
      <c r="D27" s="51"/>
      <c r="E27" s="47"/>
      <c r="S27" s="21"/>
    </row>
  </sheetData>
  <mergeCells count="15">
    <mergeCell ref="AA8:AD8"/>
    <mergeCell ref="T7:Y7"/>
    <mergeCell ref="V8:Y8"/>
    <mergeCell ref="T16:Y16"/>
    <mergeCell ref="T18:U18"/>
    <mergeCell ref="W18:W19"/>
    <mergeCell ref="X18:Y18"/>
    <mergeCell ref="T19:U19"/>
    <mergeCell ref="X19:Y19"/>
    <mergeCell ref="F11:H11"/>
    <mergeCell ref="I11:K11"/>
    <mergeCell ref="L11:N11"/>
    <mergeCell ref="O11:Q11"/>
    <mergeCell ref="A1:F1"/>
    <mergeCell ref="E6:Q6"/>
  </mergeCells>
  <conditionalFormatting sqref="W18">
    <cfRule type="cellIs" dxfId="77" priority="1" operator="equal">
      <formula>"Malus"</formula>
    </cfRule>
    <cfRule type="cellIs" dxfId="76" priority="2" operator="equal">
      <formula>"Tolerance"</formula>
    </cfRule>
    <cfRule type="cellIs" dxfId="75" priority="3" operator="equal">
      <formula>"Bonus"</formula>
    </cfRule>
  </conditionalFormatting>
  <conditionalFormatting sqref="X18:X19">
    <cfRule type="cellIs" dxfId="74" priority="17" operator="equal">
      <formula>0</formula>
    </cfRule>
    <cfRule type="cellIs" dxfId="73" priority="18" operator="greaterThan">
      <formula>0</formula>
    </cfRule>
    <cfRule type="cellIs" dxfId="72" priority="19" operator="lessThan">
      <formula>0</formula>
    </cfRule>
  </conditionalFormatting>
  <conditionalFormatting sqref="AA11:AA12">
    <cfRule type="cellIs" dxfId="71" priority="16" operator="equal">
      <formula>"x"</formula>
    </cfRule>
  </conditionalFormatting>
  <conditionalFormatting sqref="AB10:AB14">
    <cfRule type="cellIs" dxfId="70" priority="4" operator="equal">
      <formula>-0.15</formula>
    </cfRule>
    <cfRule type="cellIs" dxfId="69" priority="5" operator="equal">
      <formula>-0.1</formula>
    </cfRule>
    <cfRule type="cellIs" dxfId="68" priority="6" operator="equal">
      <formula>-0.05</formula>
    </cfRule>
    <cfRule type="cellIs" dxfId="67" priority="7" operator="equal">
      <formula>-0.02</formula>
    </cfRule>
    <cfRule type="cellIs" dxfId="66" priority="8" operator="equal">
      <formula>0</formula>
    </cfRule>
    <cfRule type="cellIs" dxfId="65" priority="9" operator="equal">
      <formula>0.02</formula>
    </cfRule>
  </conditionalFormatting>
  <conditionalFormatting sqref="AC10:AC14">
    <cfRule type="cellIs" dxfId="64" priority="10" operator="equal">
      <formula>$I10</formula>
    </cfRule>
    <cfRule type="cellIs" dxfId="63" priority="11" operator="equal">
      <formula>$M10</formula>
    </cfRule>
    <cfRule type="cellIs" dxfId="62" priority="12" operator="equal">
      <formula>$L10</formula>
    </cfRule>
    <cfRule type="cellIs" dxfId="61" priority="13" operator="equal">
      <formula>$K10</formula>
    </cfRule>
    <cfRule type="cellIs" dxfId="60" priority="14" operator="equal">
      <formula>$J10</formula>
    </cfRule>
    <cfRule type="cellIs" dxfId="59" priority="15" operator="equal">
      <formula>$H10</formula>
    </cfRule>
  </conditionalFormatting>
  <dataValidations count="5">
    <dataValidation type="list" allowBlank="1" showInputMessage="1" showErrorMessage="1" sqref="AA10" xr:uid="{B55D7CB1-AD4D-4E40-9DD0-0AF36C125A2E}">
      <formula1>$T$10:$Y$10</formula1>
    </dataValidation>
    <dataValidation type="list" allowBlank="1" showInputMessage="1" showErrorMessage="1" sqref="AA12" xr:uid="{D557B5D8-43B4-41C9-BCD2-F30A5BC6EB4A}">
      <formula1>$T$12:$Y$12</formula1>
    </dataValidation>
    <dataValidation type="list" allowBlank="1" showInputMessage="1" showErrorMessage="1" sqref="AA13" xr:uid="{771B872C-D2BD-4F5D-A862-002BDFE86ADC}">
      <formula1>$T$13:$Y$13</formula1>
    </dataValidation>
    <dataValidation type="list" allowBlank="1" showInputMessage="1" showErrorMessage="1" sqref="AA14" xr:uid="{3337B42F-FDAB-444E-86C1-8443E22D844B}">
      <formula1>$U$14:$Y$14</formula1>
    </dataValidation>
    <dataValidation type="list" allowBlank="1" showInputMessage="1" showErrorMessage="1" sqref="AA11" xr:uid="{850889BC-B518-4C47-A388-9B294CB82BB1}">
      <formula1>$T$11:$Y$11</formula1>
    </dataValidation>
  </dataValidations>
  <pageMargins left="0.7" right="0.7" top="0.75" bottom="0.75" header="0.3" footer="0.3"/>
  <pageSetup paperSize="9" orientation="portrait" r:id="rId1"/>
  <ignoredErrors>
    <ignoredError sqref="AB14"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9F047-CB49-494B-8FC7-268076E59F6E}">
  <sheetPr>
    <tabColor theme="3"/>
  </sheetPr>
  <dimension ref="A1:GD27"/>
  <sheetViews>
    <sheetView topLeftCell="A9" zoomScale="55" zoomScaleNormal="55" workbookViewId="0">
      <selection activeCell="I19" sqref="I19"/>
    </sheetView>
  </sheetViews>
  <sheetFormatPr baseColWidth="10" defaultColWidth="9.08984375" defaultRowHeight="13" outlineLevelCol="1" x14ac:dyDescent="0.6"/>
  <cols>
    <col min="1" max="1" width="6.86328125" style="21" customWidth="1"/>
    <col min="2" max="2" width="11.08984375" style="21" bestFit="1" customWidth="1"/>
    <col min="3" max="3" width="32.453125" style="21" customWidth="1"/>
    <col min="4" max="4" width="99.08984375" style="52" customWidth="1"/>
    <col min="5" max="5" width="15.08984375" style="21" customWidth="1"/>
    <col min="6" max="17" width="4" style="21" customWidth="1"/>
    <col min="18" max="18" width="11.86328125" style="21" customWidth="1"/>
    <col min="19" max="19" width="3.76953125" style="21" customWidth="1"/>
    <col min="20" max="25" width="11.453125" style="21" customWidth="1"/>
    <col min="26" max="26" width="4.2265625" style="21" customWidth="1"/>
    <col min="27" max="28" width="12.453125" style="21" customWidth="1"/>
    <col min="29" max="29" width="12.453125" style="21" customWidth="1" outlineLevel="1"/>
    <col min="30" max="30" width="44.6796875" style="21" customWidth="1"/>
    <col min="31" max="16384" width="9.08984375" style="21"/>
  </cols>
  <sheetData>
    <row r="1" spans="1:186" ht="73.2" customHeight="1" thickBot="1" x14ac:dyDescent="0.75">
      <c r="A1" s="146" t="s">
        <v>2</v>
      </c>
      <c r="B1" s="147"/>
      <c r="C1" s="147"/>
      <c r="D1" s="147"/>
      <c r="E1" s="147"/>
      <c r="F1" s="147"/>
      <c r="G1" s="116"/>
      <c r="H1" s="116"/>
      <c r="I1" s="116"/>
      <c r="J1" s="116"/>
      <c r="K1" s="116"/>
      <c r="L1" s="116"/>
      <c r="M1" s="116"/>
      <c r="N1" s="116"/>
      <c r="O1" s="116"/>
      <c r="P1" s="116"/>
      <c r="Q1" s="116"/>
      <c r="R1" s="117"/>
    </row>
    <row r="2" spans="1:186" s="28" customFormat="1" ht="16" x14ac:dyDescent="0.8">
      <c r="A2" s="29"/>
      <c r="B2" s="47"/>
      <c r="C2" s="47"/>
      <c r="D2" s="51"/>
      <c r="E2" s="47"/>
      <c r="S2" s="21"/>
    </row>
    <row r="3" spans="1:186" s="28" customFormat="1" ht="13.5" x14ac:dyDescent="0.7">
      <c r="A3" s="31" t="s">
        <v>31</v>
      </c>
      <c r="B3" s="54" t="s">
        <v>20</v>
      </c>
      <c r="C3" s="47"/>
      <c r="D3" s="51"/>
      <c r="E3" s="47"/>
      <c r="S3" s="21"/>
    </row>
    <row r="4" spans="1:186" s="28" customFormat="1" ht="7.5" customHeight="1" x14ac:dyDescent="0.7">
      <c r="B4" s="47"/>
      <c r="C4" s="47"/>
      <c r="D4" s="51"/>
      <c r="E4" s="47"/>
      <c r="S4" s="21"/>
    </row>
    <row r="5" spans="1:186" s="28" customFormat="1" ht="7.5" customHeight="1" thickBot="1" x14ac:dyDescent="0.85">
      <c r="B5" s="47"/>
      <c r="C5" s="47"/>
      <c r="D5" s="51"/>
      <c r="E5" s="47"/>
      <c r="S5" s="21"/>
    </row>
    <row r="6" spans="1:186" s="28" customFormat="1" ht="32.25" customHeight="1" thickBot="1" x14ac:dyDescent="0.85">
      <c r="B6" s="47"/>
      <c r="C6" s="47"/>
      <c r="D6" s="51"/>
      <c r="E6" s="156" t="s">
        <v>126</v>
      </c>
      <c r="F6" s="157"/>
      <c r="G6" s="157"/>
      <c r="H6" s="157"/>
      <c r="I6" s="157"/>
      <c r="J6" s="157"/>
      <c r="K6" s="157"/>
      <c r="L6" s="157"/>
      <c r="M6" s="157"/>
      <c r="N6" s="157"/>
      <c r="O6" s="157"/>
      <c r="P6" s="157"/>
      <c r="Q6" s="158"/>
      <c r="S6" s="21"/>
    </row>
    <row r="7" spans="1:186" s="28" customFormat="1" ht="24" customHeight="1" thickBot="1" x14ac:dyDescent="0.85">
      <c r="B7" s="47"/>
      <c r="C7" s="47"/>
      <c r="D7" s="51"/>
      <c r="E7" s="47"/>
      <c r="S7" s="21"/>
      <c r="T7" s="159" t="s">
        <v>32</v>
      </c>
      <c r="U7" s="160"/>
      <c r="V7" s="160"/>
      <c r="W7" s="160"/>
      <c r="X7" s="160"/>
      <c r="Y7" s="161"/>
    </row>
    <row r="8" spans="1:186" s="28" customFormat="1" ht="41.7" customHeight="1" x14ac:dyDescent="0.75">
      <c r="B8" s="47"/>
      <c r="C8" s="57"/>
      <c r="D8" s="55"/>
      <c r="E8" s="57"/>
      <c r="F8" s="55"/>
      <c r="G8" s="55"/>
      <c r="H8" s="55"/>
      <c r="I8" s="55"/>
      <c r="J8" s="55"/>
      <c r="K8" s="55"/>
      <c r="L8" s="55"/>
      <c r="M8" s="55"/>
      <c r="N8" s="55"/>
      <c r="O8" s="55"/>
      <c r="P8" s="55"/>
      <c r="Q8" s="55"/>
      <c r="R8" s="56"/>
      <c r="S8" s="21"/>
      <c r="T8" s="25" t="s">
        <v>11</v>
      </c>
      <c r="U8" s="41" t="s">
        <v>33</v>
      </c>
      <c r="V8" s="165" t="s">
        <v>34</v>
      </c>
      <c r="W8" s="166"/>
      <c r="X8" s="166"/>
      <c r="Y8" s="167"/>
      <c r="Z8" s="58"/>
      <c r="AA8" s="162" t="s">
        <v>106</v>
      </c>
      <c r="AB8" s="163"/>
      <c r="AC8" s="163"/>
      <c r="AD8" s="164"/>
    </row>
    <row r="9" spans="1:186" s="30" customFormat="1" ht="41.15" customHeight="1" x14ac:dyDescent="0.7">
      <c r="A9" s="45" t="s">
        <v>36</v>
      </c>
      <c r="B9" s="42" t="s">
        <v>113</v>
      </c>
      <c r="C9" s="43" t="s">
        <v>37</v>
      </c>
      <c r="D9" s="43" t="s">
        <v>38</v>
      </c>
      <c r="E9" s="43" t="s">
        <v>39</v>
      </c>
      <c r="F9" s="53" t="s">
        <v>40</v>
      </c>
      <c r="G9" s="44" t="s">
        <v>41</v>
      </c>
      <c r="H9" s="44" t="s">
        <v>42</v>
      </c>
      <c r="I9" s="44" t="s">
        <v>43</v>
      </c>
      <c r="J9" s="44" t="s">
        <v>15</v>
      </c>
      <c r="K9" s="44" t="s">
        <v>44</v>
      </c>
      <c r="L9" s="44" t="s">
        <v>45</v>
      </c>
      <c r="M9" s="44" t="s">
        <v>46</v>
      </c>
      <c r="N9" s="44" t="s">
        <v>47</v>
      </c>
      <c r="O9" s="129" t="s">
        <v>48</v>
      </c>
      <c r="P9" s="44" t="s">
        <v>49</v>
      </c>
      <c r="Q9" s="44" t="s">
        <v>50</v>
      </c>
      <c r="R9" s="45" t="s">
        <v>51</v>
      </c>
      <c r="S9" s="21"/>
      <c r="T9" s="64">
        <v>0.02</v>
      </c>
      <c r="U9" s="63">
        <v>0</v>
      </c>
      <c r="V9" s="65">
        <v>-0.02</v>
      </c>
      <c r="W9" s="66">
        <v>-0.05</v>
      </c>
      <c r="X9" s="67">
        <v>-0.1</v>
      </c>
      <c r="Y9" s="68">
        <v>-0.15</v>
      </c>
      <c r="Z9" s="60"/>
      <c r="AA9" s="61" t="s">
        <v>35</v>
      </c>
      <c r="AB9" s="61" t="s">
        <v>105</v>
      </c>
      <c r="AC9" s="62" t="s">
        <v>52</v>
      </c>
      <c r="AD9" s="130" t="s">
        <v>128</v>
      </c>
    </row>
    <row r="10" spans="1:186" s="30" customFormat="1" ht="241.95" customHeight="1" x14ac:dyDescent="0.7">
      <c r="A10" s="72">
        <v>1</v>
      </c>
      <c r="B10" s="72" t="s">
        <v>114</v>
      </c>
      <c r="C10" s="105" t="s">
        <v>103</v>
      </c>
      <c r="D10" s="128" t="s">
        <v>127</v>
      </c>
      <c r="E10" s="78" t="s">
        <v>115</v>
      </c>
      <c r="F10" s="125" t="s">
        <v>54</v>
      </c>
      <c r="G10" s="73" t="s">
        <v>54</v>
      </c>
      <c r="H10" s="73" t="s">
        <v>54</v>
      </c>
      <c r="I10" s="73" t="s">
        <v>54</v>
      </c>
      <c r="J10" s="73" t="s">
        <v>54</v>
      </c>
      <c r="K10" s="73" t="s">
        <v>54</v>
      </c>
      <c r="L10" s="73" t="s">
        <v>54</v>
      </c>
      <c r="M10" s="73" t="s">
        <v>54</v>
      </c>
      <c r="N10" s="73" t="s">
        <v>54</v>
      </c>
      <c r="O10" s="120" t="s">
        <v>54</v>
      </c>
      <c r="P10" s="73" t="s">
        <v>54</v>
      </c>
      <c r="Q10" s="73" t="s">
        <v>54</v>
      </c>
      <c r="R10" s="79">
        <v>0.4</v>
      </c>
      <c r="S10" s="80"/>
      <c r="T10" s="81">
        <v>0</v>
      </c>
      <c r="U10" s="81">
        <v>3</v>
      </c>
      <c r="V10" s="81">
        <v>4</v>
      </c>
      <c r="W10" s="81">
        <v>5</v>
      </c>
      <c r="X10" s="81">
        <v>6</v>
      </c>
      <c r="Y10" s="82" t="s">
        <v>57</v>
      </c>
      <c r="Z10" s="83"/>
      <c r="AA10" s="112"/>
      <c r="AB10" s="108" t="str">
        <f>_xlfn.XLOOKUP(AA10,T10:Y10,T9:Y9,"",0)</f>
        <v/>
      </c>
      <c r="AC10" s="109" t="str">
        <f>IF(AB10&gt;=0,"",AB10*$R10)</f>
        <v/>
      </c>
      <c r="AD10" s="131"/>
    </row>
    <row r="11" spans="1:186" s="28" customFormat="1" ht="154.9" customHeight="1" x14ac:dyDescent="0.7">
      <c r="A11" s="71">
        <v>2</v>
      </c>
      <c r="B11" s="71" t="s">
        <v>114</v>
      </c>
      <c r="C11" s="48" t="s">
        <v>104</v>
      </c>
      <c r="D11" s="124" t="s">
        <v>119</v>
      </c>
      <c r="E11" s="84" t="s">
        <v>116</v>
      </c>
      <c r="F11" s="153" t="s">
        <v>54</v>
      </c>
      <c r="G11" s="153"/>
      <c r="H11" s="153"/>
      <c r="I11" s="154" t="s">
        <v>54</v>
      </c>
      <c r="J11" s="154"/>
      <c r="K11" s="154"/>
      <c r="L11" s="154" t="s">
        <v>54</v>
      </c>
      <c r="M11" s="155"/>
      <c r="N11" s="155"/>
      <c r="O11" s="154" t="s">
        <v>54</v>
      </c>
      <c r="P11" s="155"/>
      <c r="Q11" s="155"/>
      <c r="R11" s="86">
        <v>0.1</v>
      </c>
      <c r="S11" s="80"/>
      <c r="T11" s="87" t="s">
        <v>55</v>
      </c>
      <c r="U11" s="85" t="s">
        <v>59</v>
      </c>
      <c r="V11" s="88" t="s">
        <v>60</v>
      </c>
      <c r="W11" s="88" t="s">
        <v>61</v>
      </c>
      <c r="X11" s="85" t="s">
        <v>56</v>
      </c>
      <c r="Y11" s="85" t="s">
        <v>62</v>
      </c>
      <c r="Z11" s="89"/>
      <c r="AA11" s="104"/>
      <c r="AB11" s="90"/>
      <c r="AC11" s="91"/>
      <c r="AD11" s="134"/>
    </row>
    <row r="12" spans="1:186" s="22" customFormat="1" ht="169.95" customHeight="1" x14ac:dyDescent="0.7">
      <c r="A12" s="71">
        <v>3</v>
      </c>
      <c r="B12" s="71" t="s">
        <v>114</v>
      </c>
      <c r="C12" s="48" t="s">
        <v>64</v>
      </c>
      <c r="D12" s="46" t="s">
        <v>120</v>
      </c>
      <c r="E12" s="84" t="s">
        <v>115</v>
      </c>
      <c r="F12" s="75" t="s">
        <v>54</v>
      </c>
      <c r="G12" s="74" t="s">
        <v>54</v>
      </c>
      <c r="H12" s="74" t="s">
        <v>54</v>
      </c>
      <c r="I12" s="74" t="s">
        <v>54</v>
      </c>
      <c r="J12" s="74" t="s">
        <v>54</v>
      </c>
      <c r="K12" s="74" t="s">
        <v>54</v>
      </c>
      <c r="L12" s="74" t="s">
        <v>54</v>
      </c>
      <c r="M12" s="74" t="s">
        <v>54</v>
      </c>
      <c r="N12" s="74" t="s">
        <v>54</v>
      </c>
      <c r="O12" s="118" t="s">
        <v>54</v>
      </c>
      <c r="P12" s="74" t="s">
        <v>54</v>
      </c>
      <c r="Q12" s="74" t="s">
        <v>54</v>
      </c>
      <c r="R12" s="92">
        <v>0.2</v>
      </c>
      <c r="S12" s="80"/>
      <c r="T12" s="93" t="s">
        <v>112</v>
      </c>
      <c r="U12" s="94" t="s">
        <v>107</v>
      </c>
      <c r="V12" s="94" t="s">
        <v>108</v>
      </c>
      <c r="W12" s="94" t="s">
        <v>109</v>
      </c>
      <c r="X12" s="94" t="s">
        <v>110</v>
      </c>
      <c r="Y12" s="94" t="s">
        <v>111</v>
      </c>
      <c r="Z12" s="95"/>
      <c r="AA12" s="113"/>
      <c r="AB12" s="96" t="str">
        <f>_xlfn.XLOOKUP(AA12,T12:Y12,T9:Y9,"",0)</f>
        <v/>
      </c>
      <c r="AC12" s="69" t="str">
        <f>IF(AB12&gt;=0,"",AB12*$R12)</f>
        <v/>
      </c>
      <c r="AD12" s="132"/>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row>
    <row r="13" spans="1:186" s="28" customFormat="1" ht="60.45" customHeight="1" x14ac:dyDescent="0.7">
      <c r="A13" s="71">
        <v>4</v>
      </c>
      <c r="B13" s="71" t="s">
        <v>78</v>
      </c>
      <c r="C13" s="49" t="s">
        <v>121</v>
      </c>
      <c r="D13" s="97" t="s">
        <v>117</v>
      </c>
      <c r="E13" s="84" t="s">
        <v>115</v>
      </c>
      <c r="F13" s="75" t="s">
        <v>54</v>
      </c>
      <c r="G13" s="74" t="s">
        <v>54</v>
      </c>
      <c r="H13" s="75" t="s">
        <v>54</v>
      </c>
      <c r="I13" s="75" t="s">
        <v>54</v>
      </c>
      <c r="J13" s="75" t="s">
        <v>54</v>
      </c>
      <c r="K13" s="75" t="s">
        <v>54</v>
      </c>
      <c r="L13" s="75" t="s">
        <v>54</v>
      </c>
      <c r="M13" s="75" t="s">
        <v>54</v>
      </c>
      <c r="N13" s="75" t="s">
        <v>54</v>
      </c>
      <c r="O13" s="118" t="s">
        <v>54</v>
      </c>
      <c r="P13" s="75" t="s">
        <v>54</v>
      </c>
      <c r="Q13" s="75" t="s">
        <v>54</v>
      </c>
      <c r="R13" s="86">
        <v>0.15</v>
      </c>
      <c r="S13" s="80"/>
      <c r="T13" s="85" t="s">
        <v>55</v>
      </c>
      <c r="U13" s="86" t="s">
        <v>67</v>
      </c>
      <c r="V13" s="88" t="s">
        <v>60</v>
      </c>
      <c r="W13" s="88" t="s">
        <v>61</v>
      </c>
      <c r="X13" s="88" t="s">
        <v>56</v>
      </c>
      <c r="Y13" s="85" t="s">
        <v>118</v>
      </c>
      <c r="Z13" s="89"/>
      <c r="AA13" s="114"/>
      <c r="AB13" s="96" t="str">
        <f>_xlfn.XLOOKUP(AA13,T13:Y13,T9:Y9,"",0)</f>
        <v/>
      </c>
      <c r="AC13" s="69" t="str">
        <f>IF(AB13&gt;=0,"",AB13*$R13)</f>
        <v/>
      </c>
      <c r="AD13" s="132"/>
    </row>
    <row r="14" spans="1:186" s="28" customFormat="1" ht="228.75" customHeight="1" x14ac:dyDescent="0.7">
      <c r="A14" s="76">
        <v>5</v>
      </c>
      <c r="B14" s="76" t="s">
        <v>114</v>
      </c>
      <c r="C14" s="106" t="s">
        <v>66</v>
      </c>
      <c r="D14" s="107" t="s">
        <v>122</v>
      </c>
      <c r="E14" s="98" t="s">
        <v>115</v>
      </c>
      <c r="F14" s="77" t="s">
        <v>54</v>
      </c>
      <c r="G14" s="126" t="s">
        <v>54</v>
      </c>
      <c r="H14" s="77" t="s">
        <v>54</v>
      </c>
      <c r="I14" s="77" t="s">
        <v>54</v>
      </c>
      <c r="J14" s="77" t="s">
        <v>54</v>
      </c>
      <c r="K14" s="77" t="s">
        <v>54</v>
      </c>
      <c r="L14" s="77" t="s">
        <v>54</v>
      </c>
      <c r="M14" s="77" t="s">
        <v>54</v>
      </c>
      <c r="N14" s="77" t="s">
        <v>54</v>
      </c>
      <c r="O14" s="119" t="s">
        <v>54</v>
      </c>
      <c r="P14" s="77" t="s">
        <v>54</v>
      </c>
      <c r="Q14" s="77" t="s">
        <v>54</v>
      </c>
      <c r="R14" s="99">
        <v>0.15</v>
      </c>
      <c r="S14" s="80"/>
      <c r="T14" s="100"/>
      <c r="U14" s="137" t="s">
        <v>141</v>
      </c>
      <c r="V14" s="101" t="s">
        <v>60</v>
      </c>
      <c r="W14" s="101" t="s">
        <v>61</v>
      </c>
      <c r="X14" s="101" t="s">
        <v>68</v>
      </c>
      <c r="Y14" s="102" t="s">
        <v>69</v>
      </c>
      <c r="Z14" s="89"/>
      <c r="AA14" s="115"/>
      <c r="AB14" s="103" t="str">
        <f>_xlfn.XLOOKUP(AA14,U14:Y14,U9:Y9,"",0)</f>
        <v/>
      </c>
      <c r="AC14" s="70" t="str">
        <f>IF(AB14&gt;=0,"",AB14*$R14)</f>
        <v/>
      </c>
      <c r="AD14" s="133"/>
    </row>
    <row r="15" spans="1:186" s="28" customFormat="1" ht="14.75" x14ac:dyDescent="0.7">
      <c r="B15" s="47"/>
      <c r="C15" s="47"/>
      <c r="D15" s="51"/>
      <c r="E15" s="47"/>
      <c r="R15" s="50"/>
      <c r="S15" s="21"/>
      <c r="AD15" s="59"/>
    </row>
    <row r="16" spans="1:186" s="28" customFormat="1" ht="14.75" x14ac:dyDescent="0.75">
      <c r="B16" s="47"/>
      <c r="C16" s="47"/>
      <c r="D16" s="51"/>
      <c r="E16" s="47"/>
      <c r="R16" s="122">
        <f>SUM(R10:R15)</f>
        <v>1</v>
      </c>
      <c r="S16" s="21"/>
      <c r="T16" s="168" t="s">
        <v>138</v>
      </c>
      <c r="U16" s="169"/>
      <c r="V16" s="169"/>
      <c r="W16" s="169"/>
      <c r="X16" s="169"/>
      <c r="Y16" s="170"/>
      <c r="AD16" s="59"/>
    </row>
    <row r="17" spans="2:31" s="28" customFormat="1" ht="14.75" x14ac:dyDescent="0.75">
      <c r="B17" s="47"/>
      <c r="C17" s="47"/>
      <c r="D17" s="51"/>
      <c r="E17" s="47"/>
      <c r="S17" s="21"/>
      <c r="T17" s="123"/>
      <c r="U17" s="123"/>
      <c r="V17" s="123"/>
      <c r="W17" s="123"/>
      <c r="X17" s="123"/>
      <c r="Y17" s="123"/>
      <c r="AD17" s="59"/>
      <c r="AE17" s="31"/>
    </row>
    <row r="18" spans="2:31" s="28" customFormat="1" ht="29.25" customHeight="1" x14ac:dyDescent="0.7">
      <c r="B18" s="47"/>
      <c r="C18" s="47"/>
      <c r="D18" s="51"/>
      <c r="E18" s="47"/>
      <c r="S18" s="21"/>
      <c r="T18" s="177" t="s">
        <v>159</v>
      </c>
      <c r="U18" s="178"/>
      <c r="V18" s="110"/>
      <c r="W18" s="171" t="str">
        <f>IF(AND(AB10="",AB11="",AB12="",AB13="",AB14=""),"",IF(AND(SUM(AB10,AB12:AB13)=0.06,SUM(AC10:AC14)=0),"Bonus",IF(SUM(AC10:AC14)&lt;0,"Malus","Tolerance")))</f>
        <v/>
      </c>
      <c r="X18" s="173" t="str">
        <f>IF(W18="","",IF(W18="Bonus",0.02,IF(W18="Tolerance",0,SUM(AC10:AC14))))</f>
        <v/>
      </c>
      <c r="Y18" s="174"/>
    </row>
    <row r="19" spans="2:31" s="28" customFormat="1" ht="33" customHeight="1" x14ac:dyDescent="0.7">
      <c r="B19" s="47"/>
      <c r="C19" s="47"/>
      <c r="D19" s="51"/>
      <c r="E19" s="47"/>
      <c r="S19" s="21"/>
      <c r="T19" s="151"/>
      <c r="U19" s="152"/>
      <c r="V19" s="111"/>
      <c r="W19" s="172"/>
      <c r="X19" s="175" t="str">
        <f>IFERROR(T19*X18,"")</f>
        <v/>
      </c>
      <c r="Y19" s="176"/>
    </row>
    <row r="20" spans="2:31" s="28" customFormat="1" ht="13.5" x14ac:dyDescent="0.7">
      <c r="B20" s="47"/>
      <c r="C20" s="47"/>
      <c r="D20" s="51"/>
      <c r="E20" s="47"/>
      <c r="S20" s="21"/>
    </row>
    <row r="21" spans="2:31" s="28" customFormat="1" ht="72.900000000000006" customHeight="1" x14ac:dyDescent="0.7">
      <c r="B21" s="47"/>
      <c r="C21" s="47"/>
      <c r="E21" s="47"/>
      <c r="S21" s="21"/>
    </row>
    <row r="22" spans="2:31" s="28" customFormat="1" ht="13.5" x14ac:dyDescent="0.7">
      <c r="B22" s="47"/>
      <c r="C22" s="47"/>
      <c r="D22" s="51"/>
      <c r="E22" s="47"/>
      <c r="S22" s="21"/>
    </row>
    <row r="23" spans="2:31" s="28" customFormat="1" ht="13.5" x14ac:dyDescent="0.7">
      <c r="B23" s="47"/>
      <c r="C23" s="47"/>
      <c r="D23" s="51"/>
      <c r="E23" s="47"/>
      <c r="S23" s="21"/>
    </row>
    <row r="24" spans="2:31" s="28" customFormat="1" ht="12" customHeight="1" x14ac:dyDescent="0.7">
      <c r="B24" s="47"/>
      <c r="C24" s="47"/>
      <c r="D24" s="51"/>
      <c r="E24" s="47"/>
      <c r="S24" s="21"/>
    </row>
    <row r="25" spans="2:31" s="28" customFormat="1" ht="13.5" x14ac:dyDescent="0.7">
      <c r="B25" s="47"/>
      <c r="C25" s="47"/>
      <c r="D25" s="51"/>
      <c r="E25" s="47"/>
      <c r="S25" s="21"/>
    </row>
    <row r="26" spans="2:31" s="28" customFormat="1" ht="13.5" x14ac:dyDescent="0.7">
      <c r="B26" s="47"/>
      <c r="C26" s="47"/>
      <c r="D26" s="51"/>
      <c r="E26" s="47"/>
      <c r="S26" s="21"/>
    </row>
    <row r="27" spans="2:31" s="28" customFormat="1" ht="21" customHeight="1" x14ac:dyDescent="0.7">
      <c r="B27" s="47"/>
      <c r="C27" s="47"/>
      <c r="D27" s="51"/>
      <c r="E27" s="47"/>
      <c r="S27" s="21"/>
    </row>
  </sheetData>
  <mergeCells count="15">
    <mergeCell ref="AA8:AD8"/>
    <mergeCell ref="T7:Y7"/>
    <mergeCell ref="V8:Y8"/>
    <mergeCell ref="T16:Y16"/>
    <mergeCell ref="T18:U18"/>
    <mergeCell ref="W18:W19"/>
    <mergeCell ref="X18:Y18"/>
    <mergeCell ref="T19:U19"/>
    <mergeCell ref="X19:Y19"/>
    <mergeCell ref="F11:H11"/>
    <mergeCell ref="I11:K11"/>
    <mergeCell ref="L11:N11"/>
    <mergeCell ref="O11:Q11"/>
    <mergeCell ref="A1:F1"/>
    <mergeCell ref="E6:Q6"/>
  </mergeCells>
  <conditionalFormatting sqref="W18">
    <cfRule type="cellIs" dxfId="58" priority="1" operator="equal">
      <formula>"Malus"</formula>
    </cfRule>
    <cfRule type="cellIs" dxfId="57" priority="2" operator="equal">
      <formula>"Tolerance"</formula>
    </cfRule>
    <cfRule type="cellIs" dxfId="56" priority="3" operator="equal">
      <formula>"Bonus"</formula>
    </cfRule>
  </conditionalFormatting>
  <conditionalFormatting sqref="X18:X19">
    <cfRule type="cellIs" dxfId="55" priority="4" operator="equal">
      <formula>0</formula>
    </cfRule>
    <cfRule type="cellIs" dxfId="54" priority="5" operator="greaterThan">
      <formula>0</formula>
    </cfRule>
    <cfRule type="cellIs" dxfId="53" priority="6" operator="lessThan">
      <formula>0</formula>
    </cfRule>
  </conditionalFormatting>
  <conditionalFormatting sqref="AA12">
    <cfRule type="cellIs" dxfId="52" priority="22" operator="equal">
      <formula>"x"</formula>
    </cfRule>
  </conditionalFormatting>
  <conditionalFormatting sqref="AA11:AC11">
    <cfRule type="cellIs" dxfId="51" priority="23" operator="equal">
      <formula>"x"</formula>
    </cfRule>
  </conditionalFormatting>
  <conditionalFormatting sqref="AB10 AB12:AB14">
    <cfRule type="cellIs" dxfId="50" priority="10" operator="equal">
      <formula>-0.15</formula>
    </cfRule>
    <cfRule type="cellIs" dxfId="49" priority="11" operator="equal">
      <formula>-0.1</formula>
    </cfRule>
    <cfRule type="cellIs" dxfId="48" priority="12" operator="equal">
      <formula>-0.05</formula>
    </cfRule>
    <cfRule type="cellIs" dxfId="47" priority="13" operator="equal">
      <formula>-0.02</formula>
    </cfRule>
    <cfRule type="cellIs" dxfId="46" priority="14" operator="equal">
      <formula>0</formula>
    </cfRule>
    <cfRule type="cellIs" dxfId="45" priority="15" operator="equal">
      <formula>0.02</formula>
    </cfRule>
  </conditionalFormatting>
  <conditionalFormatting sqref="AC10 AC12:AC14">
    <cfRule type="cellIs" dxfId="44" priority="16" operator="equal">
      <formula>$I10</formula>
    </cfRule>
    <cfRule type="cellIs" dxfId="43" priority="17" operator="equal">
      <formula>$M10</formula>
    </cfRule>
    <cfRule type="cellIs" dxfId="42" priority="18" operator="equal">
      <formula>$L10</formula>
    </cfRule>
    <cfRule type="cellIs" dxfId="41" priority="19" operator="equal">
      <formula>$K10</formula>
    </cfRule>
    <cfRule type="cellIs" dxfId="40" priority="20" operator="equal">
      <formula>$J10</formula>
    </cfRule>
    <cfRule type="cellIs" dxfId="39" priority="21" operator="equal">
      <formula>$H10</formula>
    </cfRule>
  </conditionalFormatting>
  <dataValidations count="4">
    <dataValidation type="list" allowBlank="1" showInputMessage="1" showErrorMessage="1" sqref="AA14" xr:uid="{CC8EE965-C353-4773-978A-0BFF00F36101}">
      <formula1>$U$14:$Y$14</formula1>
    </dataValidation>
    <dataValidation type="list" allowBlank="1" showInputMessage="1" showErrorMessage="1" sqref="AA13" xr:uid="{FB05D450-63B1-434F-A541-1F074FDC0D96}">
      <formula1>$T$13:$Y$13</formula1>
    </dataValidation>
    <dataValidation type="list" allowBlank="1" showInputMessage="1" showErrorMessage="1" sqref="AA12" xr:uid="{909AD3AB-92BD-4051-A536-A426A2778670}">
      <formula1>$T$12:$Y$12</formula1>
    </dataValidation>
    <dataValidation type="list" allowBlank="1" showInputMessage="1" showErrorMessage="1" sqref="AA10" xr:uid="{0DCC25A6-E026-4CA4-A021-9D393030C41E}">
      <formula1>$T$10:$Y$10</formula1>
    </dataValidation>
  </dataValidations>
  <pageMargins left="0.7" right="0.7" top="0.75" bottom="0.75" header="0.3" footer="0.3"/>
  <pageSetup paperSize="9" orientation="portrait" r:id="rId1"/>
  <ignoredErrors>
    <ignoredError sqref="AB14"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1AF06-D7ED-4554-AD27-41450EB2B446}">
  <sheetPr>
    <tabColor theme="3"/>
  </sheetPr>
  <dimension ref="A1:GD27"/>
  <sheetViews>
    <sheetView topLeftCell="E10" zoomScale="70" zoomScaleNormal="70" workbookViewId="0">
      <selection activeCell="T18" sqref="T18:U18"/>
    </sheetView>
  </sheetViews>
  <sheetFormatPr baseColWidth="10" defaultColWidth="9.08984375" defaultRowHeight="13" outlineLevelCol="1" x14ac:dyDescent="0.6"/>
  <cols>
    <col min="1" max="1" width="6.86328125" style="21" customWidth="1"/>
    <col min="2" max="2" width="11.08984375" style="21" bestFit="1" customWidth="1"/>
    <col min="3" max="3" width="32.453125" style="21" customWidth="1"/>
    <col min="4" max="4" width="99.08984375" style="52" customWidth="1"/>
    <col min="5" max="5" width="15.08984375" style="21" customWidth="1"/>
    <col min="6" max="17" width="4" style="21" customWidth="1"/>
    <col min="18" max="18" width="11.86328125" style="21" customWidth="1"/>
    <col min="19" max="19" width="3.76953125" style="21" customWidth="1"/>
    <col min="20" max="25" width="11.453125" style="21" customWidth="1"/>
    <col min="26" max="26" width="4.2265625" style="21" customWidth="1"/>
    <col min="27" max="28" width="12.453125" style="21" customWidth="1"/>
    <col min="29" max="29" width="12.453125" style="21" customWidth="1" outlineLevel="1"/>
    <col min="30" max="30" width="44.6796875" style="21" customWidth="1"/>
    <col min="31" max="16384" width="9.08984375" style="21"/>
  </cols>
  <sheetData>
    <row r="1" spans="1:186" ht="73.2" customHeight="1" thickBot="1" x14ac:dyDescent="0.75">
      <c r="A1" s="146" t="s">
        <v>2</v>
      </c>
      <c r="B1" s="147"/>
      <c r="C1" s="147"/>
      <c r="D1" s="147"/>
      <c r="E1" s="147"/>
      <c r="F1" s="147"/>
      <c r="G1" s="116"/>
      <c r="H1" s="116"/>
      <c r="I1" s="116"/>
      <c r="J1" s="116"/>
      <c r="K1" s="116"/>
      <c r="L1" s="116"/>
      <c r="M1" s="116"/>
      <c r="N1" s="116"/>
      <c r="O1" s="116"/>
      <c r="P1" s="116"/>
      <c r="Q1" s="116"/>
      <c r="R1" s="117"/>
    </row>
    <row r="2" spans="1:186" s="28" customFormat="1" ht="16" x14ac:dyDescent="0.8">
      <c r="A2" s="29"/>
      <c r="B2" s="47"/>
      <c r="C2" s="47"/>
      <c r="D2" s="51"/>
      <c r="E2" s="47"/>
      <c r="S2" s="21"/>
    </row>
    <row r="3" spans="1:186" s="28" customFormat="1" ht="13.5" x14ac:dyDescent="0.7">
      <c r="A3" s="31" t="s">
        <v>31</v>
      </c>
      <c r="B3" s="54" t="s">
        <v>21</v>
      </c>
      <c r="C3" s="47"/>
      <c r="D3" s="51"/>
      <c r="E3" s="47"/>
      <c r="S3" s="21"/>
    </row>
    <row r="4" spans="1:186" s="28" customFormat="1" ht="7.5" customHeight="1" x14ac:dyDescent="0.7">
      <c r="B4" s="47"/>
      <c r="C4" s="47"/>
      <c r="D4" s="51"/>
      <c r="E4" s="47"/>
      <c r="S4" s="21"/>
    </row>
    <row r="5" spans="1:186" s="28" customFormat="1" ht="7.5" customHeight="1" thickBot="1" x14ac:dyDescent="0.85">
      <c r="B5" s="47"/>
      <c r="C5" s="47"/>
      <c r="D5" s="51"/>
      <c r="E5" s="47"/>
      <c r="S5" s="21"/>
    </row>
    <row r="6" spans="1:186" s="28" customFormat="1" ht="32.25" customHeight="1" thickBot="1" x14ac:dyDescent="0.85">
      <c r="B6" s="47"/>
      <c r="C6" s="47"/>
      <c r="D6" s="51"/>
      <c r="E6" s="156" t="s">
        <v>126</v>
      </c>
      <c r="F6" s="157"/>
      <c r="G6" s="157"/>
      <c r="H6" s="157"/>
      <c r="I6" s="157"/>
      <c r="J6" s="157"/>
      <c r="K6" s="157"/>
      <c r="L6" s="157"/>
      <c r="M6" s="157"/>
      <c r="N6" s="157"/>
      <c r="O6" s="157"/>
      <c r="P6" s="157"/>
      <c r="Q6" s="158"/>
      <c r="S6" s="21"/>
    </row>
    <row r="7" spans="1:186" s="28" customFormat="1" ht="24" customHeight="1" thickBot="1" x14ac:dyDescent="0.85">
      <c r="B7" s="47"/>
      <c r="C7" s="47"/>
      <c r="D7" s="51"/>
      <c r="E7" s="47"/>
      <c r="S7" s="21"/>
      <c r="T7" s="159" t="s">
        <v>32</v>
      </c>
      <c r="U7" s="160"/>
      <c r="V7" s="160"/>
      <c r="W7" s="160"/>
      <c r="X7" s="160"/>
      <c r="Y7" s="161"/>
    </row>
    <row r="8" spans="1:186" s="28" customFormat="1" ht="41.7" customHeight="1" x14ac:dyDescent="0.75">
      <c r="B8" s="47"/>
      <c r="C8" s="57"/>
      <c r="D8" s="55"/>
      <c r="E8" s="57"/>
      <c r="F8" s="55"/>
      <c r="G8" s="55"/>
      <c r="H8" s="55"/>
      <c r="I8" s="55"/>
      <c r="J8" s="55"/>
      <c r="K8" s="55"/>
      <c r="L8" s="55"/>
      <c r="M8" s="55"/>
      <c r="N8" s="55"/>
      <c r="O8" s="55"/>
      <c r="P8" s="55"/>
      <c r="Q8" s="55"/>
      <c r="R8" s="56"/>
      <c r="S8" s="21"/>
      <c r="T8" s="25" t="s">
        <v>11</v>
      </c>
      <c r="U8" s="41" t="s">
        <v>33</v>
      </c>
      <c r="V8" s="165" t="s">
        <v>34</v>
      </c>
      <c r="W8" s="166"/>
      <c r="X8" s="166"/>
      <c r="Y8" s="167"/>
      <c r="Z8" s="58"/>
      <c r="AA8" s="162" t="s">
        <v>106</v>
      </c>
      <c r="AB8" s="163"/>
      <c r="AC8" s="163"/>
      <c r="AD8" s="164"/>
    </row>
    <row r="9" spans="1:186" s="30" customFormat="1" ht="41.15" customHeight="1" x14ac:dyDescent="0.7">
      <c r="A9" s="45" t="s">
        <v>36</v>
      </c>
      <c r="B9" s="42" t="s">
        <v>113</v>
      </c>
      <c r="C9" s="43" t="s">
        <v>37</v>
      </c>
      <c r="D9" s="43" t="s">
        <v>38</v>
      </c>
      <c r="E9" s="43" t="s">
        <v>39</v>
      </c>
      <c r="F9" s="53" t="s">
        <v>40</v>
      </c>
      <c r="G9" s="44" t="s">
        <v>41</v>
      </c>
      <c r="H9" s="44" t="s">
        <v>42</v>
      </c>
      <c r="I9" s="44" t="s">
        <v>43</v>
      </c>
      <c r="J9" s="44" t="s">
        <v>15</v>
      </c>
      <c r="K9" s="44" t="s">
        <v>44</v>
      </c>
      <c r="L9" s="44" t="s">
        <v>45</v>
      </c>
      <c r="M9" s="44" t="s">
        <v>46</v>
      </c>
      <c r="N9" s="44" t="s">
        <v>47</v>
      </c>
      <c r="O9" s="44" t="s">
        <v>48</v>
      </c>
      <c r="P9" s="129" t="s">
        <v>49</v>
      </c>
      <c r="Q9" s="44" t="s">
        <v>50</v>
      </c>
      <c r="R9" s="45" t="s">
        <v>51</v>
      </c>
      <c r="S9" s="21"/>
      <c r="T9" s="64">
        <v>0.02</v>
      </c>
      <c r="U9" s="63">
        <v>0</v>
      </c>
      <c r="V9" s="65">
        <v>-0.02</v>
      </c>
      <c r="W9" s="66">
        <v>-0.05</v>
      </c>
      <c r="X9" s="67">
        <v>-0.1</v>
      </c>
      <c r="Y9" s="68">
        <v>-0.15</v>
      </c>
      <c r="Z9" s="60"/>
      <c r="AA9" s="61" t="s">
        <v>35</v>
      </c>
      <c r="AB9" s="61" t="s">
        <v>105</v>
      </c>
      <c r="AC9" s="62" t="s">
        <v>52</v>
      </c>
      <c r="AD9" s="130" t="s">
        <v>128</v>
      </c>
    </row>
    <row r="10" spans="1:186" s="30" customFormat="1" ht="238.15" customHeight="1" x14ac:dyDescent="0.7">
      <c r="A10" s="72">
        <v>1</v>
      </c>
      <c r="B10" s="72" t="s">
        <v>114</v>
      </c>
      <c r="C10" s="105" t="s">
        <v>103</v>
      </c>
      <c r="D10" s="128" t="s">
        <v>127</v>
      </c>
      <c r="E10" s="78" t="s">
        <v>115</v>
      </c>
      <c r="F10" s="125" t="s">
        <v>54</v>
      </c>
      <c r="G10" s="73" t="s">
        <v>54</v>
      </c>
      <c r="H10" s="73" t="s">
        <v>54</v>
      </c>
      <c r="I10" s="73" t="s">
        <v>54</v>
      </c>
      <c r="J10" s="73" t="s">
        <v>54</v>
      </c>
      <c r="K10" s="73" t="s">
        <v>54</v>
      </c>
      <c r="L10" s="73" t="s">
        <v>54</v>
      </c>
      <c r="M10" s="73" t="s">
        <v>54</v>
      </c>
      <c r="N10" s="73" t="s">
        <v>54</v>
      </c>
      <c r="O10" s="73" t="s">
        <v>54</v>
      </c>
      <c r="P10" s="120" t="s">
        <v>54</v>
      </c>
      <c r="Q10" s="73" t="s">
        <v>54</v>
      </c>
      <c r="R10" s="79">
        <v>0.4</v>
      </c>
      <c r="S10" s="80"/>
      <c r="T10" s="81">
        <v>0</v>
      </c>
      <c r="U10" s="81">
        <v>3</v>
      </c>
      <c r="V10" s="81">
        <v>4</v>
      </c>
      <c r="W10" s="81">
        <v>5</v>
      </c>
      <c r="X10" s="81">
        <v>6</v>
      </c>
      <c r="Y10" s="82" t="s">
        <v>57</v>
      </c>
      <c r="Z10" s="83"/>
      <c r="AA10" s="112"/>
      <c r="AB10" s="108" t="str">
        <f>_xlfn.XLOOKUP(AA10,T10:Y10,T9:Y9,"",0)</f>
        <v/>
      </c>
      <c r="AC10" s="109" t="str">
        <f>IF(AB10&gt;=0,"",AB10*$R10)</f>
        <v/>
      </c>
      <c r="AD10" s="131"/>
    </row>
    <row r="11" spans="1:186" s="28" customFormat="1" ht="154.9" customHeight="1" x14ac:dyDescent="0.7">
      <c r="A11" s="71">
        <v>2</v>
      </c>
      <c r="B11" s="71" t="s">
        <v>114</v>
      </c>
      <c r="C11" s="48" t="s">
        <v>104</v>
      </c>
      <c r="D11" s="124" t="s">
        <v>119</v>
      </c>
      <c r="E11" s="84" t="s">
        <v>116</v>
      </c>
      <c r="F11" s="153" t="s">
        <v>54</v>
      </c>
      <c r="G11" s="153"/>
      <c r="H11" s="153"/>
      <c r="I11" s="154" t="s">
        <v>54</v>
      </c>
      <c r="J11" s="154"/>
      <c r="K11" s="154"/>
      <c r="L11" s="154" t="s">
        <v>54</v>
      </c>
      <c r="M11" s="155"/>
      <c r="N11" s="155"/>
      <c r="O11" s="154" t="s">
        <v>54</v>
      </c>
      <c r="P11" s="155"/>
      <c r="Q11" s="155"/>
      <c r="R11" s="86">
        <v>0.1</v>
      </c>
      <c r="S11" s="80"/>
      <c r="T11" s="87" t="s">
        <v>55</v>
      </c>
      <c r="U11" s="85" t="s">
        <v>59</v>
      </c>
      <c r="V11" s="88" t="s">
        <v>60</v>
      </c>
      <c r="W11" s="88" t="s">
        <v>61</v>
      </c>
      <c r="X11" s="85" t="s">
        <v>56</v>
      </c>
      <c r="Y11" s="85" t="s">
        <v>62</v>
      </c>
      <c r="Z11" s="89"/>
      <c r="AA11" s="104"/>
      <c r="AB11" s="90"/>
      <c r="AC11" s="91"/>
      <c r="AD11" s="134"/>
    </row>
    <row r="12" spans="1:186" s="22" customFormat="1" ht="169.95" customHeight="1" x14ac:dyDescent="0.7">
      <c r="A12" s="71">
        <v>3</v>
      </c>
      <c r="B12" s="71" t="s">
        <v>114</v>
      </c>
      <c r="C12" s="48" t="s">
        <v>64</v>
      </c>
      <c r="D12" s="46" t="s">
        <v>120</v>
      </c>
      <c r="E12" s="84" t="s">
        <v>115</v>
      </c>
      <c r="F12" s="75" t="s">
        <v>54</v>
      </c>
      <c r="G12" s="74" t="s">
        <v>54</v>
      </c>
      <c r="H12" s="74" t="s">
        <v>54</v>
      </c>
      <c r="I12" s="74" t="s">
        <v>54</v>
      </c>
      <c r="J12" s="74" t="s">
        <v>54</v>
      </c>
      <c r="K12" s="74" t="s">
        <v>54</v>
      </c>
      <c r="L12" s="74" t="s">
        <v>54</v>
      </c>
      <c r="M12" s="74" t="s">
        <v>54</v>
      </c>
      <c r="N12" s="74" t="s">
        <v>54</v>
      </c>
      <c r="O12" s="74" t="s">
        <v>54</v>
      </c>
      <c r="P12" s="118" t="s">
        <v>54</v>
      </c>
      <c r="Q12" s="74" t="s">
        <v>54</v>
      </c>
      <c r="R12" s="92">
        <v>0.2</v>
      </c>
      <c r="S12" s="80"/>
      <c r="T12" s="93" t="s">
        <v>112</v>
      </c>
      <c r="U12" s="94" t="s">
        <v>107</v>
      </c>
      <c r="V12" s="94" t="s">
        <v>108</v>
      </c>
      <c r="W12" s="94" t="s">
        <v>109</v>
      </c>
      <c r="X12" s="94" t="s">
        <v>110</v>
      </c>
      <c r="Y12" s="94" t="s">
        <v>111</v>
      </c>
      <c r="Z12" s="95"/>
      <c r="AA12" s="113"/>
      <c r="AB12" s="96" t="str">
        <f>_xlfn.XLOOKUP(AA12,T12:Y12,T9:Y9,"",0)</f>
        <v/>
      </c>
      <c r="AC12" s="69" t="str">
        <f>IF(AB12&gt;=0,"",AB12*$R12)</f>
        <v/>
      </c>
      <c r="AD12" s="132"/>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row>
    <row r="13" spans="1:186" s="28" customFormat="1" ht="60.45" customHeight="1" x14ac:dyDescent="0.7">
      <c r="A13" s="71">
        <v>4</v>
      </c>
      <c r="B13" s="71" t="s">
        <v>78</v>
      </c>
      <c r="C13" s="49" t="s">
        <v>121</v>
      </c>
      <c r="D13" s="97" t="s">
        <v>117</v>
      </c>
      <c r="E13" s="84" t="s">
        <v>115</v>
      </c>
      <c r="F13" s="75" t="s">
        <v>54</v>
      </c>
      <c r="G13" s="74" t="s">
        <v>54</v>
      </c>
      <c r="H13" s="75" t="s">
        <v>54</v>
      </c>
      <c r="I13" s="75" t="s">
        <v>54</v>
      </c>
      <c r="J13" s="75" t="s">
        <v>54</v>
      </c>
      <c r="K13" s="75" t="s">
        <v>54</v>
      </c>
      <c r="L13" s="75" t="s">
        <v>54</v>
      </c>
      <c r="M13" s="75" t="s">
        <v>54</v>
      </c>
      <c r="N13" s="75" t="s">
        <v>54</v>
      </c>
      <c r="O13" s="75" t="s">
        <v>54</v>
      </c>
      <c r="P13" s="118" t="s">
        <v>54</v>
      </c>
      <c r="Q13" s="75" t="s">
        <v>54</v>
      </c>
      <c r="R13" s="86">
        <v>0.15</v>
      </c>
      <c r="S13" s="80"/>
      <c r="T13" s="85" t="s">
        <v>55</v>
      </c>
      <c r="U13" s="86" t="s">
        <v>67</v>
      </c>
      <c r="V13" s="88" t="s">
        <v>60</v>
      </c>
      <c r="W13" s="88" t="s">
        <v>61</v>
      </c>
      <c r="X13" s="88" t="s">
        <v>56</v>
      </c>
      <c r="Y13" s="85" t="s">
        <v>118</v>
      </c>
      <c r="Z13" s="89"/>
      <c r="AA13" s="114"/>
      <c r="AB13" s="96" t="str">
        <f>_xlfn.XLOOKUP(AA13,T13:Y13,T9:Y9,"",0)</f>
        <v/>
      </c>
      <c r="AC13" s="69" t="str">
        <f>IF(AB13&gt;=0,"",AB13*$R13)</f>
        <v/>
      </c>
      <c r="AD13" s="132"/>
    </row>
    <row r="14" spans="1:186" s="28" customFormat="1" ht="228.75" customHeight="1" x14ac:dyDescent="0.7">
      <c r="A14" s="76">
        <v>5</v>
      </c>
      <c r="B14" s="76" t="s">
        <v>114</v>
      </c>
      <c r="C14" s="106" t="s">
        <v>66</v>
      </c>
      <c r="D14" s="107" t="s">
        <v>122</v>
      </c>
      <c r="E14" s="98" t="s">
        <v>115</v>
      </c>
      <c r="F14" s="77" t="s">
        <v>54</v>
      </c>
      <c r="G14" s="126" t="s">
        <v>54</v>
      </c>
      <c r="H14" s="77" t="s">
        <v>54</v>
      </c>
      <c r="I14" s="77" t="s">
        <v>54</v>
      </c>
      <c r="J14" s="77" t="s">
        <v>54</v>
      </c>
      <c r="K14" s="77" t="s">
        <v>54</v>
      </c>
      <c r="L14" s="77" t="s">
        <v>54</v>
      </c>
      <c r="M14" s="77" t="s">
        <v>54</v>
      </c>
      <c r="N14" s="77" t="s">
        <v>54</v>
      </c>
      <c r="O14" s="77" t="s">
        <v>54</v>
      </c>
      <c r="P14" s="119" t="s">
        <v>54</v>
      </c>
      <c r="Q14" s="77" t="s">
        <v>54</v>
      </c>
      <c r="R14" s="99">
        <v>0.15</v>
      </c>
      <c r="S14" s="80"/>
      <c r="T14" s="100"/>
      <c r="U14" s="137" t="s">
        <v>141</v>
      </c>
      <c r="V14" s="101" t="s">
        <v>60</v>
      </c>
      <c r="W14" s="101" t="s">
        <v>61</v>
      </c>
      <c r="X14" s="101" t="s">
        <v>68</v>
      </c>
      <c r="Y14" s="102" t="s">
        <v>69</v>
      </c>
      <c r="Z14" s="89"/>
      <c r="AA14" s="115"/>
      <c r="AB14" s="103" t="str">
        <f>_xlfn.XLOOKUP(AA14,U14:Y14,U9:Y9,"",0)</f>
        <v/>
      </c>
      <c r="AC14" s="70" t="str">
        <f>IF(AB14&gt;=0,"",AB14*$R14)</f>
        <v/>
      </c>
      <c r="AD14" s="133"/>
    </row>
    <row r="15" spans="1:186" s="28" customFormat="1" ht="14.75" x14ac:dyDescent="0.7">
      <c r="B15" s="47"/>
      <c r="C15" s="47"/>
      <c r="D15" s="51"/>
      <c r="E15" s="47"/>
      <c r="R15" s="50"/>
      <c r="S15" s="21"/>
      <c r="AD15" s="59"/>
    </row>
    <row r="16" spans="1:186" s="28" customFormat="1" ht="14.75" x14ac:dyDescent="0.75">
      <c r="B16" s="47"/>
      <c r="C16" s="47"/>
      <c r="D16" s="51"/>
      <c r="E16" s="47"/>
      <c r="R16" s="122">
        <f>SUM(R10:R15)</f>
        <v>1</v>
      </c>
      <c r="S16" s="21"/>
      <c r="T16" s="168" t="s">
        <v>139</v>
      </c>
      <c r="U16" s="169"/>
      <c r="V16" s="169"/>
      <c r="W16" s="169"/>
      <c r="X16" s="169"/>
      <c r="Y16" s="170"/>
      <c r="AD16" s="59"/>
    </row>
    <row r="17" spans="2:31" s="28" customFormat="1" ht="14.75" x14ac:dyDescent="0.75">
      <c r="B17" s="47"/>
      <c r="C17" s="47"/>
      <c r="D17" s="51"/>
      <c r="E17" s="47"/>
      <c r="S17" s="21"/>
      <c r="T17" s="123"/>
      <c r="U17" s="123"/>
      <c r="V17" s="123"/>
      <c r="W17" s="123"/>
      <c r="X17" s="123"/>
      <c r="Y17" s="123"/>
      <c r="AD17" s="59"/>
      <c r="AE17" s="31"/>
    </row>
    <row r="18" spans="2:31" s="28" customFormat="1" ht="29.25" customHeight="1" x14ac:dyDescent="0.7">
      <c r="B18" s="47"/>
      <c r="C18" s="47"/>
      <c r="D18" s="51"/>
      <c r="E18" s="47"/>
      <c r="S18" s="21"/>
      <c r="T18" s="177" t="s">
        <v>159</v>
      </c>
      <c r="U18" s="178"/>
      <c r="V18" s="110"/>
      <c r="W18" s="171" t="str">
        <f>IF(AND(AB10="",AB11="",AB12="",AB13="",AB14=""),"",IF(AND(SUM(AB10,AB12:AB13)=0.06,SUM(AC10:AC14)=0),"Bonus",IF(SUM(AC10:AC14)&lt;0,"Malus","Tolerance")))</f>
        <v/>
      </c>
      <c r="X18" s="173" t="str">
        <f>IF(W18="","",IF(W18="Bonus",0.02,IF(W18="Tolerance",0,SUM(AC10:AC14))))</f>
        <v/>
      </c>
      <c r="Y18" s="174"/>
    </row>
    <row r="19" spans="2:31" s="28" customFormat="1" ht="33" customHeight="1" x14ac:dyDescent="0.7">
      <c r="B19" s="47"/>
      <c r="C19" s="47"/>
      <c r="D19" s="51"/>
      <c r="E19" s="47"/>
      <c r="S19" s="21"/>
      <c r="T19" s="151"/>
      <c r="U19" s="152"/>
      <c r="V19" s="111"/>
      <c r="W19" s="172"/>
      <c r="X19" s="175" t="str">
        <f>IFERROR(T19*X18,"")</f>
        <v/>
      </c>
      <c r="Y19" s="176"/>
    </row>
    <row r="20" spans="2:31" s="28" customFormat="1" ht="13.5" x14ac:dyDescent="0.7">
      <c r="B20" s="47"/>
      <c r="C20" s="47"/>
      <c r="D20" s="51"/>
      <c r="E20" s="47"/>
      <c r="S20" s="21"/>
    </row>
    <row r="21" spans="2:31" s="28" customFormat="1" ht="72.900000000000006" customHeight="1" x14ac:dyDescent="0.7">
      <c r="B21" s="47"/>
      <c r="C21" s="47"/>
      <c r="E21" s="47"/>
      <c r="S21" s="21"/>
    </row>
    <row r="22" spans="2:31" s="28" customFormat="1" ht="13.5" x14ac:dyDescent="0.7">
      <c r="B22" s="47"/>
      <c r="C22" s="47"/>
      <c r="D22" s="51"/>
      <c r="E22" s="47"/>
      <c r="S22" s="21"/>
    </row>
    <row r="23" spans="2:31" s="28" customFormat="1" ht="13.5" x14ac:dyDescent="0.7">
      <c r="B23" s="47"/>
      <c r="C23" s="47"/>
      <c r="D23" s="51"/>
      <c r="E23" s="47"/>
      <c r="S23" s="21"/>
    </row>
    <row r="24" spans="2:31" s="28" customFormat="1" ht="12" customHeight="1" x14ac:dyDescent="0.7">
      <c r="B24" s="47"/>
      <c r="C24" s="47"/>
      <c r="D24" s="51"/>
      <c r="E24" s="47"/>
      <c r="S24" s="21"/>
    </row>
    <row r="25" spans="2:31" s="28" customFormat="1" ht="13.5" x14ac:dyDescent="0.7">
      <c r="B25" s="47"/>
      <c r="C25" s="47"/>
      <c r="D25" s="51"/>
      <c r="E25" s="47"/>
      <c r="S25" s="21"/>
    </row>
    <row r="26" spans="2:31" s="28" customFormat="1" ht="13.5" x14ac:dyDescent="0.7">
      <c r="B26" s="47"/>
      <c r="C26" s="47"/>
      <c r="D26" s="51"/>
      <c r="E26" s="47"/>
      <c r="S26" s="21"/>
    </row>
    <row r="27" spans="2:31" s="28" customFormat="1" ht="21" customHeight="1" x14ac:dyDescent="0.7">
      <c r="B27" s="47"/>
      <c r="C27" s="47"/>
      <c r="D27" s="51"/>
      <c r="E27" s="47"/>
      <c r="S27" s="21"/>
    </row>
  </sheetData>
  <mergeCells count="15">
    <mergeCell ref="AA8:AD8"/>
    <mergeCell ref="T7:Y7"/>
    <mergeCell ref="V8:Y8"/>
    <mergeCell ref="T16:Y16"/>
    <mergeCell ref="T18:U18"/>
    <mergeCell ref="W18:W19"/>
    <mergeCell ref="X18:Y18"/>
    <mergeCell ref="T19:U19"/>
    <mergeCell ref="X19:Y19"/>
    <mergeCell ref="F11:H11"/>
    <mergeCell ref="I11:K11"/>
    <mergeCell ref="L11:N11"/>
    <mergeCell ref="O11:Q11"/>
    <mergeCell ref="A1:F1"/>
    <mergeCell ref="E6:Q6"/>
  </mergeCells>
  <conditionalFormatting sqref="W18">
    <cfRule type="cellIs" dxfId="38" priority="1" operator="equal">
      <formula>"Malus"</formula>
    </cfRule>
    <cfRule type="cellIs" dxfId="37" priority="2" operator="equal">
      <formula>"Tolerance"</formula>
    </cfRule>
    <cfRule type="cellIs" dxfId="36" priority="3" operator="equal">
      <formula>"Bonus"</formula>
    </cfRule>
  </conditionalFormatting>
  <conditionalFormatting sqref="X18:X19">
    <cfRule type="cellIs" dxfId="35" priority="4" operator="equal">
      <formula>0</formula>
    </cfRule>
    <cfRule type="cellIs" dxfId="34" priority="5" operator="greaterThan">
      <formula>0</formula>
    </cfRule>
    <cfRule type="cellIs" dxfId="33" priority="6" operator="lessThan">
      <formula>0</formula>
    </cfRule>
  </conditionalFormatting>
  <conditionalFormatting sqref="AA12">
    <cfRule type="cellIs" dxfId="32" priority="22" operator="equal">
      <formula>"x"</formula>
    </cfRule>
  </conditionalFormatting>
  <conditionalFormatting sqref="AA11:AC11">
    <cfRule type="cellIs" dxfId="31" priority="23" operator="equal">
      <formula>"x"</formula>
    </cfRule>
  </conditionalFormatting>
  <conditionalFormatting sqref="AB10 AB12:AB14">
    <cfRule type="cellIs" dxfId="30" priority="10" operator="equal">
      <formula>-0.15</formula>
    </cfRule>
    <cfRule type="cellIs" dxfId="29" priority="11" operator="equal">
      <formula>-0.1</formula>
    </cfRule>
    <cfRule type="cellIs" dxfId="28" priority="12" operator="equal">
      <formula>-0.05</formula>
    </cfRule>
    <cfRule type="cellIs" dxfId="27" priority="13" operator="equal">
      <formula>-0.02</formula>
    </cfRule>
    <cfRule type="cellIs" dxfId="26" priority="14" operator="equal">
      <formula>0</formula>
    </cfRule>
    <cfRule type="cellIs" dxfId="25" priority="15" operator="equal">
      <formula>0.02</formula>
    </cfRule>
  </conditionalFormatting>
  <conditionalFormatting sqref="AC10 AC12:AC14">
    <cfRule type="cellIs" dxfId="24" priority="16" operator="equal">
      <formula>$I10</formula>
    </cfRule>
    <cfRule type="cellIs" dxfId="23" priority="17" operator="equal">
      <formula>$M10</formula>
    </cfRule>
    <cfRule type="cellIs" dxfId="22" priority="18" operator="equal">
      <formula>$L10</formula>
    </cfRule>
    <cfRule type="cellIs" dxfId="21" priority="19" operator="equal">
      <formula>$K10</formula>
    </cfRule>
    <cfRule type="cellIs" dxfId="20" priority="20" operator="equal">
      <formula>$J10</formula>
    </cfRule>
    <cfRule type="cellIs" dxfId="19" priority="21" operator="equal">
      <formula>$H10</formula>
    </cfRule>
  </conditionalFormatting>
  <dataValidations count="4">
    <dataValidation type="list" allowBlank="1" showInputMessage="1" showErrorMessage="1" sqref="AA10" xr:uid="{47B7B34F-4B53-4F0B-AC35-094833365609}">
      <formula1>$T$10:$Y$10</formula1>
    </dataValidation>
    <dataValidation type="list" allowBlank="1" showInputMessage="1" showErrorMessage="1" sqref="AA12" xr:uid="{21B699BE-8591-4BF0-ADDF-F99C3290221E}">
      <formula1>$T$12:$Y$12</formula1>
    </dataValidation>
    <dataValidation type="list" allowBlank="1" showInputMessage="1" showErrorMessage="1" sqref="AA13" xr:uid="{ADFDCF1D-8DC0-40E7-BD2C-26D597767230}">
      <formula1>$T$13:$Y$13</formula1>
    </dataValidation>
    <dataValidation type="list" allowBlank="1" showInputMessage="1" showErrorMessage="1" sqref="AA14" xr:uid="{787FC8E5-FA52-421C-8A6F-66AB34312690}">
      <formula1>$U$14:$Y$14</formula1>
    </dataValidation>
  </dataValidations>
  <pageMargins left="0.7" right="0.7" top="0.75" bottom="0.75" header="0.3" footer="0.3"/>
  <pageSetup paperSize="9" orientation="portrait" r:id="rId1"/>
  <ignoredErrors>
    <ignoredError sqref="AB14" formulaRange="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F1332-197F-401B-9307-326FECE389FF}">
  <sheetPr>
    <tabColor theme="3"/>
  </sheetPr>
  <dimension ref="A1:GD27"/>
  <sheetViews>
    <sheetView topLeftCell="B7" zoomScale="55" zoomScaleNormal="55" workbookViewId="0">
      <selection activeCell="T18" sqref="T18:U18"/>
    </sheetView>
  </sheetViews>
  <sheetFormatPr baseColWidth="10" defaultColWidth="9.08984375" defaultRowHeight="13" outlineLevelCol="1" x14ac:dyDescent="0.6"/>
  <cols>
    <col min="1" max="1" width="6.86328125" style="21" customWidth="1"/>
    <col min="2" max="2" width="11.08984375" style="21" bestFit="1" customWidth="1"/>
    <col min="3" max="3" width="32.453125" style="21" customWidth="1"/>
    <col min="4" max="4" width="99.08984375" style="52" customWidth="1"/>
    <col min="5" max="5" width="15.08984375" style="21" customWidth="1"/>
    <col min="6" max="17" width="4" style="21" customWidth="1"/>
    <col min="18" max="18" width="11.86328125" style="21" customWidth="1"/>
    <col min="19" max="19" width="3.76953125" style="21" customWidth="1"/>
    <col min="20" max="25" width="11.453125" style="21" customWidth="1"/>
    <col min="26" max="26" width="4.2265625" style="21" customWidth="1"/>
    <col min="27" max="28" width="12.453125" style="21" customWidth="1"/>
    <col min="29" max="29" width="12.453125" style="21" customWidth="1" outlineLevel="1"/>
    <col min="30" max="30" width="44.6796875" style="21" customWidth="1"/>
    <col min="31" max="16384" width="9.08984375" style="21"/>
  </cols>
  <sheetData>
    <row r="1" spans="1:186" ht="73.2" customHeight="1" thickBot="1" x14ac:dyDescent="0.75">
      <c r="A1" s="146" t="s">
        <v>2</v>
      </c>
      <c r="B1" s="147"/>
      <c r="C1" s="147"/>
      <c r="D1" s="147"/>
      <c r="E1" s="147"/>
      <c r="F1" s="147"/>
      <c r="G1" s="116"/>
      <c r="H1" s="116"/>
      <c r="I1" s="116"/>
      <c r="J1" s="116"/>
      <c r="K1" s="116"/>
      <c r="L1" s="116"/>
      <c r="M1" s="116"/>
      <c r="N1" s="116"/>
      <c r="O1" s="116"/>
      <c r="P1" s="116"/>
      <c r="Q1" s="116"/>
      <c r="R1" s="117"/>
    </row>
    <row r="2" spans="1:186" s="28" customFormat="1" ht="16" x14ac:dyDescent="0.8">
      <c r="A2" s="29"/>
      <c r="B2" s="47"/>
      <c r="C2" s="47"/>
      <c r="D2" s="51"/>
      <c r="E2" s="47"/>
      <c r="S2" s="21"/>
    </row>
    <row r="3" spans="1:186" s="28" customFormat="1" ht="13.5" x14ac:dyDescent="0.7">
      <c r="A3" s="31" t="s">
        <v>31</v>
      </c>
      <c r="B3" s="54" t="s">
        <v>22</v>
      </c>
      <c r="C3" s="47"/>
      <c r="D3" s="51"/>
      <c r="E3" s="47"/>
      <c r="S3" s="21"/>
    </row>
    <row r="4" spans="1:186" s="28" customFormat="1" ht="7.5" customHeight="1" x14ac:dyDescent="0.7">
      <c r="B4" s="47"/>
      <c r="C4" s="47"/>
      <c r="D4" s="51"/>
      <c r="E4" s="47"/>
      <c r="S4" s="21"/>
    </row>
    <row r="5" spans="1:186" s="28" customFormat="1" ht="7.5" customHeight="1" thickBot="1" x14ac:dyDescent="0.85">
      <c r="B5" s="47"/>
      <c r="C5" s="47"/>
      <c r="D5" s="51"/>
      <c r="E5" s="47"/>
      <c r="S5" s="21"/>
    </row>
    <row r="6" spans="1:186" s="28" customFormat="1" ht="32.25" customHeight="1" thickBot="1" x14ac:dyDescent="0.85">
      <c r="B6" s="47"/>
      <c r="C6" s="47"/>
      <c r="D6" s="51"/>
      <c r="E6" s="156" t="s">
        <v>126</v>
      </c>
      <c r="F6" s="157"/>
      <c r="G6" s="157"/>
      <c r="H6" s="157"/>
      <c r="I6" s="157"/>
      <c r="J6" s="157"/>
      <c r="K6" s="157"/>
      <c r="L6" s="157"/>
      <c r="M6" s="157"/>
      <c r="N6" s="157"/>
      <c r="O6" s="157"/>
      <c r="P6" s="157"/>
      <c r="Q6" s="158"/>
      <c r="S6" s="21"/>
    </row>
    <row r="7" spans="1:186" s="28" customFormat="1" ht="24" customHeight="1" thickBot="1" x14ac:dyDescent="0.85">
      <c r="B7" s="47"/>
      <c r="C7" s="47"/>
      <c r="D7" s="51"/>
      <c r="E7" s="47"/>
      <c r="S7" s="21"/>
      <c r="T7" s="159" t="s">
        <v>32</v>
      </c>
      <c r="U7" s="160"/>
      <c r="V7" s="160"/>
      <c r="W7" s="160"/>
      <c r="X7" s="160"/>
      <c r="Y7" s="161"/>
    </row>
    <row r="8" spans="1:186" s="28" customFormat="1" ht="41.7" customHeight="1" x14ac:dyDescent="0.75">
      <c r="B8" s="47"/>
      <c r="C8" s="57"/>
      <c r="D8" s="55"/>
      <c r="E8" s="57"/>
      <c r="F8" s="55"/>
      <c r="G8" s="55"/>
      <c r="H8" s="55"/>
      <c r="I8" s="55"/>
      <c r="J8" s="55"/>
      <c r="K8" s="55"/>
      <c r="L8" s="55"/>
      <c r="M8" s="55"/>
      <c r="N8" s="55"/>
      <c r="O8" s="55"/>
      <c r="P8" s="55"/>
      <c r="Q8" s="55"/>
      <c r="R8" s="56"/>
      <c r="S8" s="21"/>
      <c r="T8" s="25" t="s">
        <v>11</v>
      </c>
      <c r="U8" s="41" t="s">
        <v>33</v>
      </c>
      <c r="V8" s="165" t="s">
        <v>34</v>
      </c>
      <c r="W8" s="166"/>
      <c r="X8" s="166"/>
      <c r="Y8" s="167"/>
      <c r="Z8" s="58"/>
      <c r="AA8" s="162" t="s">
        <v>106</v>
      </c>
      <c r="AB8" s="163"/>
      <c r="AC8" s="163"/>
      <c r="AD8" s="164"/>
    </row>
    <row r="9" spans="1:186" s="30" customFormat="1" ht="41.15" customHeight="1" x14ac:dyDescent="0.7">
      <c r="A9" s="45" t="s">
        <v>36</v>
      </c>
      <c r="B9" s="42" t="s">
        <v>113</v>
      </c>
      <c r="C9" s="43" t="s">
        <v>37</v>
      </c>
      <c r="D9" s="43" t="s">
        <v>38</v>
      </c>
      <c r="E9" s="43" t="s">
        <v>39</v>
      </c>
      <c r="F9" s="53" t="s">
        <v>40</v>
      </c>
      <c r="G9" s="44" t="s">
        <v>41</v>
      </c>
      <c r="H9" s="44" t="s">
        <v>42</v>
      </c>
      <c r="I9" s="44" t="s">
        <v>43</v>
      </c>
      <c r="J9" s="44" t="s">
        <v>15</v>
      </c>
      <c r="K9" s="44" t="s">
        <v>44</v>
      </c>
      <c r="L9" s="44" t="s">
        <v>45</v>
      </c>
      <c r="M9" s="44" t="s">
        <v>46</v>
      </c>
      <c r="N9" s="44" t="s">
        <v>47</v>
      </c>
      <c r="O9" s="44" t="s">
        <v>48</v>
      </c>
      <c r="P9" s="44" t="s">
        <v>49</v>
      </c>
      <c r="Q9" s="129" t="s">
        <v>50</v>
      </c>
      <c r="R9" s="45" t="s">
        <v>51</v>
      </c>
      <c r="S9" s="21"/>
      <c r="T9" s="64">
        <v>0.02</v>
      </c>
      <c r="U9" s="63">
        <v>0</v>
      </c>
      <c r="V9" s="65">
        <v>-0.02</v>
      </c>
      <c r="W9" s="66">
        <v>-0.05</v>
      </c>
      <c r="X9" s="67">
        <v>-0.1</v>
      </c>
      <c r="Y9" s="68">
        <v>-0.15</v>
      </c>
      <c r="Z9" s="60"/>
      <c r="AA9" s="61" t="s">
        <v>35</v>
      </c>
      <c r="AB9" s="61" t="s">
        <v>105</v>
      </c>
      <c r="AC9" s="62" t="s">
        <v>52</v>
      </c>
      <c r="AD9" s="130" t="s">
        <v>128</v>
      </c>
    </row>
    <row r="10" spans="1:186" s="30" customFormat="1" ht="238.95" customHeight="1" x14ac:dyDescent="0.7">
      <c r="A10" s="72">
        <v>1</v>
      </c>
      <c r="B10" s="72" t="s">
        <v>114</v>
      </c>
      <c r="C10" s="105" t="s">
        <v>103</v>
      </c>
      <c r="D10" s="128" t="s">
        <v>127</v>
      </c>
      <c r="E10" s="78" t="s">
        <v>115</v>
      </c>
      <c r="F10" s="125" t="s">
        <v>54</v>
      </c>
      <c r="G10" s="73" t="s">
        <v>54</v>
      </c>
      <c r="H10" s="73" t="s">
        <v>54</v>
      </c>
      <c r="I10" s="73" t="s">
        <v>54</v>
      </c>
      <c r="J10" s="73" t="s">
        <v>54</v>
      </c>
      <c r="K10" s="73" t="s">
        <v>54</v>
      </c>
      <c r="L10" s="73" t="s">
        <v>54</v>
      </c>
      <c r="M10" s="73" t="s">
        <v>54</v>
      </c>
      <c r="N10" s="73" t="s">
        <v>54</v>
      </c>
      <c r="O10" s="73" t="s">
        <v>54</v>
      </c>
      <c r="P10" s="73" t="s">
        <v>54</v>
      </c>
      <c r="Q10" s="120" t="s">
        <v>54</v>
      </c>
      <c r="R10" s="79">
        <v>0.4</v>
      </c>
      <c r="S10" s="80"/>
      <c r="T10" s="81">
        <v>0</v>
      </c>
      <c r="U10" s="81">
        <v>3</v>
      </c>
      <c r="V10" s="81">
        <v>4</v>
      </c>
      <c r="W10" s="81">
        <v>5</v>
      </c>
      <c r="X10" s="81">
        <v>6</v>
      </c>
      <c r="Y10" s="82" t="s">
        <v>57</v>
      </c>
      <c r="Z10" s="83"/>
      <c r="AA10" s="112"/>
      <c r="AB10" s="108" t="str">
        <f>_xlfn.XLOOKUP(AA10,T10:Y10,T9:Y9,"",0)</f>
        <v/>
      </c>
      <c r="AC10" s="109" t="str">
        <f>IF(AB10&gt;=0,"",AB10*$R10)</f>
        <v/>
      </c>
      <c r="AD10" s="131"/>
    </row>
    <row r="11" spans="1:186" s="28" customFormat="1" ht="154.9" customHeight="1" x14ac:dyDescent="0.7">
      <c r="A11" s="71">
        <v>2</v>
      </c>
      <c r="B11" s="71" t="s">
        <v>114</v>
      </c>
      <c r="C11" s="48" t="s">
        <v>104</v>
      </c>
      <c r="D11" s="124" t="s">
        <v>119</v>
      </c>
      <c r="E11" s="84" t="s">
        <v>116</v>
      </c>
      <c r="F11" s="153" t="s">
        <v>54</v>
      </c>
      <c r="G11" s="153"/>
      <c r="H11" s="153"/>
      <c r="I11" s="154" t="s">
        <v>54</v>
      </c>
      <c r="J11" s="154"/>
      <c r="K11" s="154"/>
      <c r="L11" s="154" t="s">
        <v>54</v>
      </c>
      <c r="M11" s="155"/>
      <c r="N11" s="155"/>
      <c r="O11" s="184" t="s">
        <v>54</v>
      </c>
      <c r="P11" s="185"/>
      <c r="Q11" s="185"/>
      <c r="R11" s="86">
        <v>0.1</v>
      </c>
      <c r="S11" s="80"/>
      <c r="T11" s="87" t="s">
        <v>55</v>
      </c>
      <c r="U11" s="85" t="s">
        <v>59</v>
      </c>
      <c r="V11" s="88" t="s">
        <v>60</v>
      </c>
      <c r="W11" s="88" t="s">
        <v>61</v>
      </c>
      <c r="X11" s="85" t="s">
        <v>56</v>
      </c>
      <c r="Y11" s="85" t="s">
        <v>62</v>
      </c>
      <c r="Z11" s="89"/>
      <c r="AA11" s="113"/>
      <c r="AB11" s="96" t="str">
        <f>_xlfn.XLOOKUP(AA11,T11:Y11,T9:Y9,"",0)</f>
        <v/>
      </c>
      <c r="AC11" s="69" t="str">
        <f>IF(AB11&gt;=0,"",AB11*$R11)</f>
        <v/>
      </c>
      <c r="AD11" s="132"/>
    </row>
    <row r="12" spans="1:186" s="22" customFormat="1" ht="169.95" customHeight="1" x14ac:dyDescent="0.7">
      <c r="A12" s="71">
        <v>3</v>
      </c>
      <c r="B12" s="71" t="s">
        <v>114</v>
      </c>
      <c r="C12" s="48" t="s">
        <v>64</v>
      </c>
      <c r="D12" s="46" t="s">
        <v>120</v>
      </c>
      <c r="E12" s="84" t="s">
        <v>115</v>
      </c>
      <c r="F12" s="75" t="s">
        <v>54</v>
      </c>
      <c r="G12" s="74" t="s">
        <v>54</v>
      </c>
      <c r="H12" s="74" t="s">
        <v>54</v>
      </c>
      <c r="I12" s="74" t="s">
        <v>54</v>
      </c>
      <c r="J12" s="74" t="s">
        <v>54</v>
      </c>
      <c r="K12" s="74" t="s">
        <v>54</v>
      </c>
      <c r="L12" s="74" t="s">
        <v>54</v>
      </c>
      <c r="M12" s="74" t="s">
        <v>54</v>
      </c>
      <c r="N12" s="74" t="s">
        <v>54</v>
      </c>
      <c r="O12" s="74" t="s">
        <v>54</v>
      </c>
      <c r="P12" s="74" t="s">
        <v>54</v>
      </c>
      <c r="Q12" s="118" t="s">
        <v>54</v>
      </c>
      <c r="R12" s="92">
        <v>0.2</v>
      </c>
      <c r="S12" s="80"/>
      <c r="T12" s="93" t="s">
        <v>112</v>
      </c>
      <c r="U12" s="94" t="s">
        <v>107</v>
      </c>
      <c r="V12" s="94" t="s">
        <v>108</v>
      </c>
      <c r="W12" s="94" t="s">
        <v>109</v>
      </c>
      <c r="X12" s="94" t="s">
        <v>110</v>
      </c>
      <c r="Y12" s="94" t="s">
        <v>111</v>
      </c>
      <c r="Z12" s="95"/>
      <c r="AA12" s="113"/>
      <c r="AB12" s="96" t="str">
        <f>_xlfn.XLOOKUP(AA12,T12:Y12,T9:Y9,"",0)</f>
        <v/>
      </c>
      <c r="AC12" s="69" t="str">
        <f>IF(AB12&gt;=0,"",AB12*$R12)</f>
        <v/>
      </c>
      <c r="AD12" s="132"/>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row>
    <row r="13" spans="1:186" s="28" customFormat="1" ht="60.45" customHeight="1" x14ac:dyDescent="0.7">
      <c r="A13" s="71">
        <v>4</v>
      </c>
      <c r="B13" s="71" t="s">
        <v>78</v>
      </c>
      <c r="C13" s="49" t="s">
        <v>121</v>
      </c>
      <c r="D13" s="97" t="s">
        <v>117</v>
      </c>
      <c r="E13" s="84" t="s">
        <v>115</v>
      </c>
      <c r="F13" s="75" t="s">
        <v>54</v>
      </c>
      <c r="G13" s="74" t="s">
        <v>54</v>
      </c>
      <c r="H13" s="75" t="s">
        <v>54</v>
      </c>
      <c r="I13" s="75" t="s">
        <v>54</v>
      </c>
      <c r="J13" s="75" t="s">
        <v>54</v>
      </c>
      <c r="K13" s="75" t="s">
        <v>54</v>
      </c>
      <c r="L13" s="75" t="s">
        <v>54</v>
      </c>
      <c r="M13" s="75" t="s">
        <v>54</v>
      </c>
      <c r="N13" s="75" t="s">
        <v>54</v>
      </c>
      <c r="O13" s="75" t="s">
        <v>54</v>
      </c>
      <c r="P13" s="75" t="s">
        <v>54</v>
      </c>
      <c r="Q13" s="118" t="s">
        <v>54</v>
      </c>
      <c r="R13" s="86">
        <v>0.15</v>
      </c>
      <c r="S13" s="80"/>
      <c r="T13" s="85" t="s">
        <v>55</v>
      </c>
      <c r="U13" s="86" t="s">
        <v>67</v>
      </c>
      <c r="V13" s="88" t="s">
        <v>60</v>
      </c>
      <c r="W13" s="88" t="s">
        <v>61</v>
      </c>
      <c r="X13" s="88" t="s">
        <v>56</v>
      </c>
      <c r="Y13" s="85" t="s">
        <v>118</v>
      </c>
      <c r="Z13" s="89"/>
      <c r="AA13" s="114"/>
      <c r="AB13" s="96" t="str">
        <f>_xlfn.XLOOKUP(AA13,T13:Y13,T9:Y9,"",0)</f>
        <v/>
      </c>
      <c r="AC13" s="69" t="str">
        <f>IF(AB13&gt;=0,"",AB13*$R13)</f>
        <v/>
      </c>
      <c r="AD13" s="132"/>
    </row>
    <row r="14" spans="1:186" s="28" customFormat="1" ht="228.75" customHeight="1" x14ac:dyDescent="0.7">
      <c r="A14" s="76">
        <v>5</v>
      </c>
      <c r="B14" s="76" t="s">
        <v>114</v>
      </c>
      <c r="C14" s="106" t="s">
        <v>66</v>
      </c>
      <c r="D14" s="107" t="s">
        <v>122</v>
      </c>
      <c r="E14" s="98" t="s">
        <v>115</v>
      </c>
      <c r="F14" s="77" t="s">
        <v>54</v>
      </c>
      <c r="G14" s="126" t="s">
        <v>54</v>
      </c>
      <c r="H14" s="77" t="s">
        <v>54</v>
      </c>
      <c r="I14" s="77" t="s">
        <v>54</v>
      </c>
      <c r="J14" s="77" t="s">
        <v>54</v>
      </c>
      <c r="K14" s="77" t="s">
        <v>54</v>
      </c>
      <c r="L14" s="77" t="s">
        <v>54</v>
      </c>
      <c r="M14" s="77" t="s">
        <v>54</v>
      </c>
      <c r="N14" s="77" t="s">
        <v>54</v>
      </c>
      <c r="O14" s="77" t="s">
        <v>54</v>
      </c>
      <c r="P14" s="77" t="s">
        <v>54</v>
      </c>
      <c r="Q14" s="119" t="s">
        <v>54</v>
      </c>
      <c r="R14" s="99">
        <v>0.15</v>
      </c>
      <c r="S14" s="80"/>
      <c r="T14" s="100"/>
      <c r="U14" s="137" t="s">
        <v>141</v>
      </c>
      <c r="V14" s="101" t="s">
        <v>60</v>
      </c>
      <c r="W14" s="101" t="s">
        <v>61</v>
      </c>
      <c r="X14" s="101" t="s">
        <v>68</v>
      </c>
      <c r="Y14" s="102" t="s">
        <v>69</v>
      </c>
      <c r="Z14" s="89"/>
      <c r="AA14" s="115"/>
      <c r="AB14" s="103" t="str">
        <f>_xlfn.XLOOKUP(AA14,U14:Y14,U9:Y9,"",0)</f>
        <v/>
      </c>
      <c r="AC14" s="70" t="str">
        <f>IF(AB14&gt;=0,"",AB14*$R14)</f>
        <v/>
      </c>
      <c r="AD14" s="133"/>
    </row>
    <row r="15" spans="1:186" s="28" customFormat="1" ht="14.75" x14ac:dyDescent="0.7">
      <c r="B15" s="47"/>
      <c r="C15" s="47"/>
      <c r="D15" s="51"/>
      <c r="E15" s="47"/>
      <c r="R15" s="50"/>
      <c r="S15" s="21"/>
      <c r="AD15" s="59"/>
    </row>
    <row r="16" spans="1:186" s="28" customFormat="1" ht="14.75" x14ac:dyDescent="0.75">
      <c r="B16" s="47"/>
      <c r="C16" s="47"/>
      <c r="D16" s="51"/>
      <c r="E16" s="47"/>
      <c r="R16" s="122">
        <f>SUM(R10:R15)</f>
        <v>1</v>
      </c>
      <c r="S16" s="21"/>
      <c r="T16" s="168" t="s">
        <v>132</v>
      </c>
      <c r="U16" s="169"/>
      <c r="V16" s="169"/>
      <c r="W16" s="169"/>
      <c r="X16" s="169"/>
      <c r="Y16" s="170"/>
      <c r="AD16" s="59"/>
    </row>
    <row r="17" spans="2:31" s="28" customFormat="1" ht="14.75" x14ac:dyDescent="0.75">
      <c r="B17" s="47"/>
      <c r="C17" s="47"/>
      <c r="D17" s="51"/>
      <c r="E17" s="47"/>
      <c r="S17" s="21"/>
      <c r="T17" s="123"/>
      <c r="U17" s="123"/>
      <c r="V17" s="123"/>
      <c r="W17" s="123"/>
      <c r="X17" s="123"/>
      <c r="Y17" s="123"/>
      <c r="AD17" s="59"/>
      <c r="AE17" s="31"/>
    </row>
    <row r="18" spans="2:31" s="28" customFormat="1" ht="29.25" customHeight="1" x14ac:dyDescent="0.7">
      <c r="B18" s="47"/>
      <c r="C18" s="47"/>
      <c r="D18" s="51"/>
      <c r="E18" s="47"/>
      <c r="S18" s="21"/>
      <c r="T18" s="177" t="s">
        <v>159</v>
      </c>
      <c r="U18" s="178"/>
      <c r="V18" s="110"/>
      <c r="W18" s="182" t="str">
        <f>IF(AND(AB10="",AB11="",AB12="",AB13="",AB14=""),"",IF(AND(SUM(AB10:AB14)=0.08,SUM(AC10:AC14)=0),"Bonus",IF(SUM(AC10:AC14)&lt;0,"Malus","Tolerance")))</f>
        <v/>
      </c>
      <c r="X18" s="173" t="str">
        <f>IF(W18="","",IF(W18="Bonus",0.02,IF(W18="Tolerance",0,SUM(AC10:AC14))))</f>
        <v/>
      </c>
      <c r="Y18" s="174"/>
    </row>
    <row r="19" spans="2:31" s="28" customFormat="1" ht="33" customHeight="1" x14ac:dyDescent="0.7">
      <c r="B19" s="47"/>
      <c r="C19" s="47"/>
      <c r="D19" s="51"/>
      <c r="E19" s="47"/>
      <c r="S19" s="21"/>
      <c r="T19" s="151"/>
      <c r="U19" s="152"/>
      <c r="V19" s="111"/>
      <c r="W19" s="183"/>
      <c r="X19" s="175" t="str">
        <f>IFERROR(T19*X18,"")</f>
        <v/>
      </c>
      <c r="Y19" s="176"/>
    </row>
    <row r="20" spans="2:31" s="28" customFormat="1" ht="13.5" x14ac:dyDescent="0.7">
      <c r="B20" s="47"/>
      <c r="C20" s="47"/>
      <c r="D20" s="51"/>
      <c r="E20" s="47"/>
      <c r="S20" s="21"/>
    </row>
    <row r="21" spans="2:31" s="28" customFormat="1" ht="72.900000000000006" customHeight="1" x14ac:dyDescent="0.7">
      <c r="B21" s="47"/>
      <c r="C21" s="47"/>
      <c r="E21" s="47"/>
      <c r="S21" s="21"/>
    </row>
    <row r="22" spans="2:31" s="28" customFormat="1" ht="13.5" x14ac:dyDescent="0.7">
      <c r="B22" s="47"/>
      <c r="C22" s="47"/>
      <c r="D22" s="51"/>
      <c r="E22" s="47"/>
      <c r="S22" s="21"/>
    </row>
    <row r="23" spans="2:31" s="28" customFormat="1" ht="13.5" x14ac:dyDescent="0.7">
      <c r="B23" s="47"/>
      <c r="C23" s="47"/>
      <c r="D23" s="51"/>
      <c r="E23" s="47"/>
      <c r="S23" s="21"/>
    </row>
    <row r="24" spans="2:31" s="28" customFormat="1" ht="12" customHeight="1" x14ac:dyDescent="0.7">
      <c r="B24" s="47"/>
      <c r="C24" s="47"/>
      <c r="D24" s="51"/>
      <c r="E24" s="47"/>
      <c r="S24" s="21"/>
    </row>
    <row r="25" spans="2:31" s="28" customFormat="1" ht="13.5" x14ac:dyDescent="0.7">
      <c r="B25" s="47"/>
      <c r="C25" s="47"/>
      <c r="D25" s="51"/>
      <c r="E25" s="47"/>
      <c r="S25" s="21"/>
    </row>
    <row r="26" spans="2:31" s="28" customFormat="1" ht="13.5" x14ac:dyDescent="0.7">
      <c r="B26" s="47"/>
      <c r="C26" s="47"/>
      <c r="D26" s="51"/>
      <c r="E26" s="47"/>
      <c r="S26" s="21"/>
    </row>
    <row r="27" spans="2:31" s="28" customFormat="1" ht="21" customHeight="1" x14ac:dyDescent="0.7">
      <c r="B27" s="47"/>
      <c r="C27" s="47"/>
      <c r="D27" s="51"/>
      <c r="E27" s="47"/>
      <c r="S27" s="21"/>
    </row>
  </sheetData>
  <mergeCells count="15">
    <mergeCell ref="AA8:AD8"/>
    <mergeCell ref="T7:Y7"/>
    <mergeCell ref="V8:Y8"/>
    <mergeCell ref="T16:Y16"/>
    <mergeCell ref="T18:U18"/>
    <mergeCell ref="W18:W19"/>
    <mergeCell ref="X18:Y18"/>
    <mergeCell ref="T19:U19"/>
    <mergeCell ref="X19:Y19"/>
    <mergeCell ref="F11:H11"/>
    <mergeCell ref="I11:K11"/>
    <mergeCell ref="L11:N11"/>
    <mergeCell ref="O11:Q11"/>
    <mergeCell ref="A1:F1"/>
    <mergeCell ref="E6:Q6"/>
  </mergeCells>
  <conditionalFormatting sqref="W18">
    <cfRule type="cellIs" dxfId="18" priority="1" operator="equal">
      <formula>"Malus"</formula>
    </cfRule>
    <cfRule type="cellIs" dxfId="17" priority="2" operator="equal">
      <formula>"Tolerance"</formula>
    </cfRule>
    <cfRule type="cellIs" dxfId="16" priority="3" operator="equal">
      <formula>"Bonus"</formula>
    </cfRule>
  </conditionalFormatting>
  <conditionalFormatting sqref="X18:X19">
    <cfRule type="cellIs" dxfId="15" priority="17" operator="equal">
      <formula>0</formula>
    </cfRule>
    <cfRule type="cellIs" dxfId="14" priority="18" operator="greaterThan">
      <formula>0</formula>
    </cfRule>
    <cfRule type="cellIs" dxfId="13" priority="19" operator="lessThan">
      <formula>0</formula>
    </cfRule>
  </conditionalFormatting>
  <conditionalFormatting sqref="AA11:AA12">
    <cfRule type="cellIs" dxfId="12" priority="16" operator="equal">
      <formula>"x"</formula>
    </cfRule>
  </conditionalFormatting>
  <conditionalFormatting sqref="AB10:AB14">
    <cfRule type="cellIs" dxfId="11" priority="4" operator="equal">
      <formula>-0.15</formula>
    </cfRule>
    <cfRule type="cellIs" dxfId="10" priority="5" operator="equal">
      <formula>-0.1</formula>
    </cfRule>
    <cfRule type="cellIs" dxfId="9" priority="6" operator="equal">
      <formula>-0.05</formula>
    </cfRule>
    <cfRule type="cellIs" dxfId="8" priority="7" operator="equal">
      <formula>-0.02</formula>
    </cfRule>
    <cfRule type="cellIs" dxfId="7" priority="8" operator="equal">
      <formula>0</formula>
    </cfRule>
    <cfRule type="cellIs" dxfId="6" priority="9" operator="equal">
      <formula>0.02</formula>
    </cfRule>
  </conditionalFormatting>
  <conditionalFormatting sqref="AC10:AC14">
    <cfRule type="cellIs" dxfId="5" priority="10" operator="equal">
      <formula>$I10</formula>
    </cfRule>
    <cfRule type="cellIs" dxfId="4" priority="11" operator="equal">
      <formula>$M10</formula>
    </cfRule>
    <cfRule type="cellIs" dxfId="3" priority="12" operator="equal">
      <formula>$L10</formula>
    </cfRule>
    <cfRule type="cellIs" dxfId="2" priority="13" operator="equal">
      <formula>$K10</formula>
    </cfRule>
    <cfRule type="cellIs" dxfId="1" priority="14" operator="equal">
      <formula>$J10</formula>
    </cfRule>
    <cfRule type="cellIs" dxfId="0" priority="15" operator="equal">
      <formula>$H10</formula>
    </cfRule>
  </conditionalFormatting>
  <dataValidations count="5">
    <dataValidation type="list" allowBlank="1" showInputMessage="1" showErrorMessage="1" sqref="AA14" xr:uid="{7DF0DA3A-7B7E-4C20-BAF3-0915A747D189}">
      <formula1>$U$14:$Y$14</formula1>
    </dataValidation>
    <dataValidation type="list" allowBlank="1" showInputMessage="1" showErrorMessage="1" sqref="AA13" xr:uid="{6BC66F43-49BF-4319-A8AC-B2746BB7D50F}">
      <formula1>$T$13:$Y$13</formula1>
    </dataValidation>
    <dataValidation type="list" allowBlank="1" showInputMessage="1" showErrorMessage="1" sqref="AA12" xr:uid="{0D465F6C-3313-48CC-9C92-432C3D27AB9D}">
      <formula1>$T$12:$Y$12</formula1>
    </dataValidation>
    <dataValidation type="list" allowBlank="1" showInputMessage="1" showErrorMessage="1" sqref="AA10" xr:uid="{3FB46781-AD35-42EA-A863-0847F06168BC}">
      <formula1>$T$10:$Y$10</formula1>
    </dataValidation>
    <dataValidation type="list" allowBlank="1" showInputMessage="1" showErrorMessage="1" sqref="AA11" xr:uid="{81882F6D-C79B-40B4-B39E-D5191D773FED}">
      <formula1>$T$11:$Y$11</formula1>
    </dataValidation>
  </dataValidations>
  <pageMargins left="0.7" right="0.7" top="0.75" bottom="0.75" header="0.3" footer="0.3"/>
  <pageSetup paperSize="9" orientation="portrait" r:id="rId1"/>
  <ignoredErrors>
    <ignoredError sqref="AB14" formulaRange="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385E0-3FA9-4B03-9DF6-299D91863B67}">
  <dimension ref="B2:E10"/>
  <sheetViews>
    <sheetView showGridLines="0" zoomScale="145" zoomScaleNormal="145" workbookViewId="0">
      <selection activeCell="C6" sqref="C6"/>
    </sheetView>
  </sheetViews>
  <sheetFormatPr baseColWidth="10" defaultColWidth="8.7265625" defaultRowHeight="13" x14ac:dyDescent="0.6"/>
  <cols>
    <col min="2" max="2" width="9.08984375" bestFit="1" customWidth="1"/>
    <col min="3" max="5" width="25.54296875" customWidth="1"/>
    <col min="6" max="6" width="67.54296875" bestFit="1" customWidth="1"/>
  </cols>
  <sheetData>
    <row r="2" spans="2:5" ht="14.75" x14ac:dyDescent="0.75">
      <c r="B2" s="186" t="s">
        <v>150</v>
      </c>
      <c r="C2" s="186"/>
      <c r="D2" s="186"/>
      <c r="E2" s="186"/>
    </row>
    <row r="3" spans="2:5" ht="14.75" x14ac:dyDescent="0.6">
      <c r="B3" s="140" t="s">
        <v>146</v>
      </c>
      <c r="C3" s="141" t="s">
        <v>147</v>
      </c>
      <c r="D3" s="141" t="s">
        <v>148</v>
      </c>
      <c r="E3" s="141" t="s">
        <v>149</v>
      </c>
    </row>
    <row r="4" spans="2:5" ht="151.19999999999999" customHeight="1" x14ac:dyDescent="0.6">
      <c r="B4" s="142" t="s">
        <v>35</v>
      </c>
      <c r="C4" s="144" t="s">
        <v>155</v>
      </c>
      <c r="D4" s="144" t="s">
        <v>156</v>
      </c>
      <c r="E4" s="144" t="s">
        <v>161</v>
      </c>
    </row>
    <row r="5" spans="2:5" ht="13.5" x14ac:dyDescent="0.6">
      <c r="B5" s="142" t="s">
        <v>144</v>
      </c>
      <c r="C5" s="144" t="s">
        <v>152</v>
      </c>
      <c r="D5" s="144" t="s">
        <v>153</v>
      </c>
      <c r="E5" s="144" t="s">
        <v>154</v>
      </c>
    </row>
    <row r="6" spans="2:5" ht="258" customHeight="1" x14ac:dyDescent="0.6">
      <c r="B6" s="142" t="s">
        <v>145</v>
      </c>
      <c r="C6" s="143" t="s">
        <v>157</v>
      </c>
      <c r="D6" s="143" t="s">
        <v>163</v>
      </c>
      <c r="E6" s="143" t="s">
        <v>162</v>
      </c>
    </row>
    <row r="8" spans="2:5" ht="14.75" x14ac:dyDescent="0.75">
      <c r="B8" s="186" t="s">
        <v>151</v>
      </c>
      <c r="C8" s="186"/>
      <c r="D8" s="186"/>
      <c r="E8" s="186"/>
    </row>
    <row r="9" spans="2:5" ht="218.4" customHeight="1" x14ac:dyDescent="0.7">
      <c r="B9" s="187" t="s">
        <v>160</v>
      </c>
      <c r="C9" s="188"/>
      <c r="D9" s="188"/>
      <c r="E9" s="189"/>
    </row>
    <row r="10" spans="2:5" ht="205.9" customHeight="1" x14ac:dyDescent="0.6"/>
  </sheetData>
  <mergeCells count="3">
    <mergeCell ref="B2:E2"/>
    <mergeCell ref="B9:E9"/>
    <mergeCell ref="B8:E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pageSetUpPr fitToPage="1"/>
  </sheetPr>
  <dimension ref="A1:B6"/>
  <sheetViews>
    <sheetView zoomScaleNormal="100" workbookViewId="0">
      <selection activeCell="B13" sqref="B13"/>
    </sheetView>
  </sheetViews>
  <sheetFormatPr baseColWidth="10" defaultColWidth="11.453125" defaultRowHeight="13.5" x14ac:dyDescent="0.7"/>
  <cols>
    <col min="1" max="1" width="15" style="11" bestFit="1" customWidth="1"/>
    <col min="2" max="2" width="73.54296875" style="14" bestFit="1" customWidth="1"/>
    <col min="3" max="16384" width="11.453125" style="11"/>
  </cols>
  <sheetData>
    <row r="1" spans="1:2" ht="14.75" x14ac:dyDescent="0.7">
      <c r="A1" s="10" t="s">
        <v>71</v>
      </c>
      <c r="B1" s="10" t="s">
        <v>72</v>
      </c>
    </row>
    <row r="2" spans="1:2" ht="27" x14ac:dyDescent="0.7">
      <c r="A2" s="12" t="s">
        <v>58</v>
      </c>
      <c r="B2" s="13" t="s">
        <v>53</v>
      </c>
    </row>
    <row r="3" spans="1:2" x14ac:dyDescent="0.7">
      <c r="A3" s="12" t="s">
        <v>58</v>
      </c>
      <c r="B3" s="13" t="s">
        <v>104</v>
      </c>
    </row>
    <row r="4" spans="1:2" x14ac:dyDescent="0.7">
      <c r="A4" s="12" t="s">
        <v>58</v>
      </c>
      <c r="B4" s="13" t="s">
        <v>64</v>
      </c>
    </row>
    <row r="5" spans="1:2" x14ac:dyDescent="0.7">
      <c r="A5" s="12" t="s">
        <v>58</v>
      </c>
      <c r="B5" s="13" t="s">
        <v>73</v>
      </c>
    </row>
    <row r="6" spans="1:2" x14ac:dyDescent="0.7">
      <c r="A6" s="12" t="s">
        <v>65</v>
      </c>
      <c r="B6" s="13" t="s">
        <v>70</v>
      </c>
    </row>
  </sheetData>
  <pageMargins left="0.7" right="0.7" top="0.78740157499999996" bottom="0.78740157499999996" header="0.3" footer="0.3"/>
  <pageSetup paperSize="9" scale="75" orientation="landscape" r:id="rId1"/>
  <headerFooter>
    <oddHeader>&amp;CESM Soft Services
Key Performance Indicators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0C0C0"/>
    <pageSetUpPr fitToPage="1"/>
  </sheetPr>
  <dimension ref="A1:F10"/>
  <sheetViews>
    <sheetView zoomScaleNormal="100" workbookViewId="0">
      <selection activeCell="E20" sqref="E20"/>
    </sheetView>
  </sheetViews>
  <sheetFormatPr baseColWidth="10" defaultColWidth="11.453125" defaultRowHeight="13.5" x14ac:dyDescent="0.7"/>
  <cols>
    <col min="1" max="1" width="13.86328125" style="5" bestFit="1" customWidth="1"/>
    <col min="2" max="2" width="21.08984375" style="5" bestFit="1" customWidth="1"/>
    <col min="3" max="3" width="11.86328125" style="5" bestFit="1" customWidth="1"/>
    <col min="4" max="4" width="12.54296875" style="6" bestFit="1" customWidth="1"/>
    <col min="5" max="5" width="21.86328125" style="5" bestFit="1" customWidth="1"/>
    <col min="6" max="16384" width="11.453125" style="5"/>
  </cols>
  <sheetData>
    <row r="1" spans="1:6" ht="14.75" x14ac:dyDescent="0.7">
      <c r="A1" s="2" t="s">
        <v>71</v>
      </c>
      <c r="B1" s="2" t="s">
        <v>74</v>
      </c>
      <c r="C1" s="2" t="s">
        <v>75</v>
      </c>
      <c r="D1" s="2" t="s">
        <v>76</v>
      </c>
      <c r="E1" s="2" t="s">
        <v>77</v>
      </c>
      <c r="F1" s="9">
        <v>1</v>
      </c>
    </row>
    <row r="2" spans="1:6" x14ac:dyDescent="0.7">
      <c r="A2" s="3" t="s">
        <v>78</v>
      </c>
      <c r="B2" s="3" t="s">
        <v>79</v>
      </c>
      <c r="C2" s="3" t="s">
        <v>80</v>
      </c>
      <c r="D2" s="4" t="s">
        <v>81</v>
      </c>
      <c r="E2" s="3" t="s">
        <v>82</v>
      </c>
    </row>
    <row r="3" spans="1:6" x14ac:dyDescent="0.7">
      <c r="A3" s="3" t="s">
        <v>83</v>
      </c>
      <c r="B3" s="3" t="s">
        <v>84</v>
      </c>
      <c r="C3" s="3" t="s">
        <v>85</v>
      </c>
      <c r="D3" s="4" t="s">
        <v>86</v>
      </c>
      <c r="E3" s="3" t="s">
        <v>87</v>
      </c>
    </row>
    <row r="4" spans="1:6" x14ac:dyDescent="0.7">
      <c r="A4" s="3" t="s">
        <v>88</v>
      </c>
      <c r="B4" s="3" t="s">
        <v>89</v>
      </c>
      <c r="C4" s="3" t="s">
        <v>90</v>
      </c>
      <c r="D4" s="8" t="s">
        <v>63</v>
      </c>
      <c r="E4" s="3" t="s">
        <v>91</v>
      </c>
    </row>
    <row r="5" spans="1:6" x14ac:dyDescent="0.7">
      <c r="A5" s="3" t="s">
        <v>92</v>
      </c>
      <c r="B5" s="7" t="s">
        <v>93</v>
      </c>
      <c r="C5" s="3" t="s">
        <v>94</v>
      </c>
      <c r="D5" s="4"/>
      <c r="E5" s="3" t="s">
        <v>95</v>
      </c>
    </row>
    <row r="6" spans="1:6" x14ac:dyDescent="0.7">
      <c r="A6" s="7" t="s">
        <v>63</v>
      </c>
      <c r="B6" s="3" t="s">
        <v>96</v>
      </c>
      <c r="C6" s="7" t="s">
        <v>63</v>
      </c>
      <c r="D6" s="4"/>
      <c r="E6" s="3" t="s">
        <v>97</v>
      </c>
    </row>
    <row r="7" spans="1:6" x14ac:dyDescent="0.7">
      <c r="A7" s="3"/>
      <c r="B7" s="3" t="s">
        <v>98</v>
      </c>
      <c r="C7" s="3"/>
      <c r="D7" s="4"/>
      <c r="E7" s="3" t="s">
        <v>99</v>
      </c>
    </row>
    <row r="8" spans="1:6" x14ac:dyDescent="0.7">
      <c r="A8" s="3"/>
      <c r="B8" s="3" t="s">
        <v>100</v>
      </c>
      <c r="C8" s="3"/>
      <c r="D8" s="3"/>
      <c r="E8" s="3" t="s">
        <v>63</v>
      </c>
    </row>
    <row r="9" spans="1:6" x14ac:dyDescent="0.7">
      <c r="B9" s="5" t="s">
        <v>101</v>
      </c>
    </row>
    <row r="10" spans="1:6" x14ac:dyDescent="0.7">
      <c r="B10" s="5" t="s">
        <v>102</v>
      </c>
    </row>
  </sheetData>
  <pageMargins left="0.7" right="0.7" top="0.78740157499999996" bottom="0.78740157499999996" header="0.3" footer="0.3"/>
  <pageSetup paperSize="9" orientation="landscape" horizontalDpi="200" verticalDpi="200" r:id="rId1"/>
  <headerFooter>
    <oddHeader>&amp;L4 - Dussmann - ESM - Contract for the Provision of Services - Annex 2 to Appendix A - Scorecard and KPIs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AG52"/>
  <sheetViews>
    <sheetView topLeftCell="A29" zoomScale="87" zoomScaleNormal="87" workbookViewId="0">
      <selection activeCell="J31" sqref="J31"/>
    </sheetView>
  </sheetViews>
  <sheetFormatPr baseColWidth="10" defaultColWidth="9.08984375" defaultRowHeight="13" x14ac:dyDescent="0.6"/>
  <cols>
    <col min="1" max="1" width="8" style="21" customWidth="1"/>
    <col min="2" max="2" width="40.54296875" style="21" customWidth="1"/>
    <col min="3" max="5" width="24.54296875" style="21" customWidth="1"/>
    <col min="6" max="6" width="7" style="21" customWidth="1"/>
    <col min="7" max="7" width="17.6796875" style="21" customWidth="1"/>
    <col min="8" max="8" width="14.54296875" style="21" customWidth="1"/>
    <col min="9" max="9" width="9.08984375" style="21"/>
    <col min="10" max="10" width="9.54296875" style="21" bestFit="1" customWidth="1"/>
    <col min="11" max="16384" width="9.08984375" style="21"/>
  </cols>
  <sheetData>
    <row r="1" spans="1:33" s="28" customFormat="1" ht="73.5" customHeight="1" thickBot="1" x14ac:dyDescent="0.85">
      <c r="A1" s="146" t="s">
        <v>2</v>
      </c>
      <c r="B1" s="147"/>
      <c r="C1" s="147"/>
      <c r="D1" s="147"/>
      <c r="E1" s="147"/>
      <c r="F1" s="147"/>
      <c r="G1" s="147"/>
      <c r="H1" s="147"/>
      <c r="I1" s="147"/>
      <c r="J1" s="148"/>
      <c r="K1" s="149"/>
      <c r="L1" s="150"/>
      <c r="M1" s="150"/>
      <c r="N1" s="150"/>
      <c r="O1" s="150"/>
      <c r="P1" s="150"/>
      <c r="Q1" s="121"/>
      <c r="R1" s="121"/>
      <c r="S1" s="121"/>
      <c r="T1" s="121"/>
      <c r="U1" s="121"/>
      <c r="V1" s="121"/>
      <c r="W1" s="121"/>
      <c r="X1" s="121"/>
      <c r="Y1" s="121"/>
      <c r="Z1" s="121"/>
      <c r="AA1" s="121"/>
      <c r="AB1" s="121"/>
      <c r="AC1" s="121"/>
      <c r="AD1" s="121"/>
      <c r="AE1" s="121"/>
      <c r="AF1" s="121"/>
      <c r="AG1" s="121"/>
    </row>
    <row r="2" spans="1:33" s="28" customFormat="1" ht="16" x14ac:dyDescent="0.8">
      <c r="A2" s="29"/>
      <c r="N2" s="30"/>
    </row>
    <row r="3" spans="1:33" s="28" customFormat="1" ht="13.5" x14ac:dyDescent="0.7">
      <c r="A3" s="31" t="s">
        <v>3</v>
      </c>
      <c r="B3" s="32" t="s">
        <v>4</v>
      </c>
      <c r="N3" s="30"/>
    </row>
    <row r="4" spans="1:33" s="28" customFormat="1" ht="7.5" customHeight="1" x14ac:dyDescent="0.7">
      <c r="A4" s="33"/>
      <c r="N4" s="30"/>
    </row>
    <row r="5" spans="1:33" s="28" customFormat="1" ht="42" customHeight="1" x14ac:dyDescent="0.75">
      <c r="B5" s="34" t="s">
        <v>5</v>
      </c>
      <c r="C5" s="55"/>
      <c r="D5" s="55"/>
      <c r="E5" s="55"/>
      <c r="F5" s="55"/>
      <c r="G5" s="55"/>
      <c r="H5" s="55"/>
      <c r="I5" s="55"/>
      <c r="J5" s="56"/>
      <c r="N5" s="30"/>
    </row>
    <row r="6" spans="1:33" s="28" customFormat="1" ht="13.5" x14ac:dyDescent="0.7">
      <c r="N6" s="30"/>
    </row>
    <row r="7" spans="1:33" s="28" customFormat="1" ht="44.25" customHeight="1" x14ac:dyDescent="0.7">
      <c r="B7" s="23" t="s">
        <v>6</v>
      </c>
      <c r="C7" s="23" t="s">
        <v>7</v>
      </c>
      <c r="D7" s="23" t="s">
        <v>8</v>
      </c>
      <c r="E7" s="24" t="s">
        <v>9</v>
      </c>
      <c r="N7" s="30"/>
    </row>
    <row r="8" spans="1:33" s="28" customFormat="1" ht="6.4" customHeight="1" x14ac:dyDescent="0.7">
      <c r="N8" s="30"/>
    </row>
    <row r="9" spans="1:33" s="28" customFormat="1" ht="14.25" customHeight="1" x14ac:dyDescent="0.7">
      <c r="B9" s="135" t="s">
        <v>10</v>
      </c>
      <c r="C9" s="25" t="str">
        <f>IF(D9="","",IF(D9&gt;0,"Bonus","Malus"))</f>
        <v/>
      </c>
      <c r="D9" s="26" t="str">
        <f>Jan!X18</f>
        <v/>
      </c>
      <c r="E9" s="27" t="str">
        <f>Jan!X19</f>
        <v/>
      </c>
      <c r="N9" s="30"/>
    </row>
    <row r="10" spans="1:33" s="28" customFormat="1" ht="6.4" customHeight="1" x14ac:dyDescent="0.7">
      <c r="C10" s="22"/>
      <c r="N10" s="30"/>
    </row>
    <row r="11" spans="1:33" s="28" customFormat="1" ht="14.75" x14ac:dyDescent="0.7">
      <c r="B11" s="135" t="s">
        <v>12</v>
      </c>
      <c r="C11" s="25" t="str">
        <f>IF(D11="","",IF(D11&gt;0,"Bonus","Malus"))</f>
        <v/>
      </c>
      <c r="D11" s="26" t="str">
        <f>Feb!X18</f>
        <v/>
      </c>
      <c r="E11" s="27" t="str">
        <f>Feb!X19</f>
        <v/>
      </c>
      <c r="N11" s="30"/>
    </row>
    <row r="12" spans="1:33" s="28" customFormat="1" ht="6.4" customHeight="1" x14ac:dyDescent="0.7">
      <c r="C12" s="22"/>
      <c r="N12" s="30"/>
    </row>
    <row r="13" spans="1:33" s="28" customFormat="1" ht="14.75" x14ac:dyDescent="0.7">
      <c r="B13" s="135" t="s">
        <v>13</v>
      </c>
      <c r="C13" s="25" t="str">
        <f>IF(D13="","",IF(D13&gt;0,"Bonus","Malus"))</f>
        <v/>
      </c>
      <c r="D13" s="26" t="str">
        <f>Mar!X18</f>
        <v/>
      </c>
      <c r="E13" s="27" t="str">
        <f>Mar!X19</f>
        <v/>
      </c>
      <c r="N13" s="30"/>
    </row>
    <row r="14" spans="1:33" s="28" customFormat="1" ht="6.4" customHeight="1" x14ac:dyDescent="0.7">
      <c r="C14" s="22"/>
      <c r="N14" s="30"/>
    </row>
    <row r="15" spans="1:33" s="28" customFormat="1" ht="14.75" x14ac:dyDescent="0.7">
      <c r="B15" s="135" t="s">
        <v>14</v>
      </c>
      <c r="C15" s="25" t="str">
        <f>IF(D15="","",IF(D15&gt;0,"Bonus","Malus"))</f>
        <v/>
      </c>
      <c r="D15" s="26" t="str">
        <f>Apr!X18</f>
        <v/>
      </c>
      <c r="E15" s="27" t="str">
        <f>Apr!X19</f>
        <v/>
      </c>
      <c r="N15" s="30"/>
    </row>
    <row r="16" spans="1:33" s="28" customFormat="1" ht="6.4" customHeight="1" x14ac:dyDescent="0.7">
      <c r="C16" s="22"/>
      <c r="N16" s="30"/>
    </row>
    <row r="17" spans="2:14" s="28" customFormat="1" ht="14.75" x14ac:dyDescent="0.7">
      <c r="B17" s="135" t="s">
        <v>15</v>
      </c>
      <c r="C17" s="25" t="str">
        <f>IF(D17="","",IF(D17&gt;0,"Bonus","Malus"))</f>
        <v/>
      </c>
      <c r="D17" s="26" t="str">
        <f>May!X18</f>
        <v/>
      </c>
      <c r="E17" s="27" t="str">
        <f>May!X19</f>
        <v/>
      </c>
      <c r="N17" s="30"/>
    </row>
    <row r="18" spans="2:14" s="28" customFormat="1" ht="6.4" customHeight="1" x14ac:dyDescent="0.7">
      <c r="C18" s="22"/>
      <c r="N18" s="30"/>
    </row>
    <row r="19" spans="2:14" s="28" customFormat="1" ht="14.75" x14ac:dyDescent="0.7">
      <c r="B19" s="135" t="s">
        <v>16</v>
      </c>
      <c r="C19" s="25" t="str">
        <f>IF(D19="","",IF(D19&gt;0,"Bonus","Malus"))</f>
        <v/>
      </c>
      <c r="D19" s="26" t="str">
        <f>Jun!X18</f>
        <v/>
      </c>
      <c r="E19" s="27" t="str">
        <f>Jun!X19</f>
        <v/>
      </c>
      <c r="N19" s="30"/>
    </row>
    <row r="20" spans="2:14" s="28" customFormat="1" ht="6.4" customHeight="1" x14ac:dyDescent="0.7">
      <c r="C20" s="22"/>
      <c r="N20" s="30"/>
    </row>
    <row r="21" spans="2:14" s="28" customFormat="1" ht="14.75" x14ac:dyDescent="0.7">
      <c r="B21" s="135" t="s">
        <v>17</v>
      </c>
      <c r="C21" s="25" t="str">
        <f>IF(D21="","",IF(D21&gt;0,"Bonus","Malus"))</f>
        <v/>
      </c>
      <c r="D21" s="26" t="str">
        <f>Jul!X18</f>
        <v/>
      </c>
      <c r="E21" s="27" t="str">
        <f>Jul!X19</f>
        <v/>
      </c>
      <c r="N21" s="30"/>
    </row>
    <row r="22" spans="2:14" s="28" customFormat="1" ht="6.4" customHeight="1" x14ac:dyDescent="0.7">
      <c r="C22" s="22"/>
      <c r="N22" s="30"/>
    </row>
    <row r="23" spans="2:14" s="28" customFormat="1" ht="14.75" x14ac:dyDescent="0.7">
      <c r="B23" s="135" t="s">
        <v>18</v>
      </c>
      <c r="C23" s="25" t="str">
        <f>IF(D23="","",IF(D23&gt;0,"Bonus","Malus"))</f>
        <v/>
      </c>
      <c r="D23" s="26" t="str">
        <f>Aug!X18</f>
        <v/>
      </c>
      <c r="E23" s="27" t="str">
        <f>Aug!X19</f>
        <v/>
      </c>
      <c r="N23" s="30"/>
    </row>
    <row r="24" spans="2:14" s="28" customFormat="1" ht="6.4" customHeight="1" x14ac:dyDescent="0.7">
      <c r="C24" s="22"/>
      <c r="N24" s="30"/>
    </row>
    <row r="25" spans="2:14" s="28" customFormat="1" ht="14.75" x14ac:dyDescent="0.7">
      <c r="B25" s="135" t="s">
        <v>19</v>
      </c>
      <c r="C25" s="25" t="str">
        <f>IF(D25="","",IF(D25&gt;0,"Bonus","Malus"))</f>
        <v/>
      </c>
      <c r="D25" s="26" t="str">
        <f>Sep!X18</f>
        <v/>
      </c>
      <c r="E25" s="27" t="str">
        <f>Sep!X19</f>
        <v/>
      </c>
      <c r="N25" s="30"/>
    </row>
    <row r="26" spans="2:14" s="28" customFormat="1" ht="6.4" customHeight="1" x14ac:dyDescent="0.7">
      <c r="C26" s="22"/>
      <c r="N26" s="30"/>
    </row>
    <row r="27" spans="2:14" s="28" customFormat="1" ht="14.75" x14ac:dyDescent="0.7">
      <c r="B27" s="135" t="s">
        <v>20</v>
      </c>
      <c r="C27" s="25" t="str">
        <f>IF(D27="","",IF(D27&gt;0,"Bonus","Malus"))</f>
        <v/>
      </c>
      <c r="D27" s="26" t="str">
        <f>Oct!X18</f>
        <v/>
      </c>
      <c r="E27" s="27" t="str">
        <f>Oct!X19</f>
        <v/>
      </c>
      <c r="N27" s="30"/>
    </row>
    <row r="28" spans="2:14" s="28" customFormat="1" ht="6.4" customHeight="1" x14ac:dyDescent="0.7">
      <c r="C28" s="22"/>
      <c r="N28" s="30"/>
    </row>
    <row r="29" spans="2:14" s="28" customFormat="1" ht="14.75" x14ac:dyDescent="0.7">
      <c r="B29" s="135" t="s">
        <v>21</v>
      </c>
      <c r="C29" s="25" t="str">
        <f>IF(D29="","",IF(D29&gt;0,"Bonus","Malus"))</f>
        <v/>
      </c>
      <c r="D29" s="26" t="str">
        <f>Nov!X18</f>
        <v/>
      </c>
      <c r="E29" s="27" t="str">
        <f>Nov!X19</f>
        <v/>
      </c>
      <c r="N29" s="30"/>
    </row>
    <row r="30" spans="2:14" s="28" customFormat="1" ht="6.4" customHeight="1" x14ac:dyDescent="0.7">
      <c r="C30" s="22"/>
      <c r="N30" s="30"/>
    </row>
    <row r="31" spans="2:14" s="28" customFormat="1" ht="14.75" x14ac:dyDescent="0.7">
      <c r="B31" s="135" t="s">
        <v>22</v>
      </c>
      <c r="C31" s="25" t="str">
        <f>IF(D31="","",IF(D31&gt;0,"Bonus","Malus"))</f>
        <v/>
      </c>
      <c r="D31" s="26" t="str">
        <f>Dec!X18</f>
        <v/>
      </c>
      <c r="E31" s="27" t="str">
        <f>Dec!X19</f>
        <v/>
      </c>
      <c r="N31" s="30"/>
    </row>
    <row r="32" spans="2:14" s="28" customFormat="1" ht="13.5" x14ac:dyDescent="0.7">
      <c r="N32" s="30"/>
    </row>
    <row r="33" spans="2:14" s="28" customFormat="1" ht="13.5" x14ac:dyDescent="0.7">
      <c r="N33" s="30"/>
    </row>
    <row r="34" spans="2:14" s="28" customFormat="1" ht="13.5" x14ac:dyDescent="0.7">
      <c r="N34" s="30"/>
    </row>
    <row r="35" spans="2:14" s="28" customFormat="1" ht="13.5" x14ac:dyDescent="0.7">
      <c r="N35" s="30"/>
    </row>
    <row r="36" spans="2:14" s="28" customFormat="1" ht="13.5" x14ac:dyDescent="0.7">
      <c r="C36" s="34" t="s">
        <v>23</v>
      </c>
      <c r="G36" s="34" t="s">
        <v>24</v>
      </c>
      <c r="N36" s="30"/>
    </row>
    <row r="37" spans="2:14" s="28" customFormat="1" ht="43.15" customHeight="1" x14ac:dyDescent="0.7">
      <c r="C37" s="23" t="s">
        <v>25</v>
      </c>
      <c r="D37" s="24" t="s">
        <v>140</v>
      </c>
      <c r="E37" s="24" t="s">
        <v>26</v>
      </c>
      <c r="G37" s="24" t="s">
        <v>158</v>
      </c>
      <c r="H37" s="27">
        <f>Jan!T19+Feb!T19+Mar!T19+Apr!T19+May!T19+Jun!T19+Jul!T19+Aug!T19+Sep!T19+Oct!T19+Nov!T19+Dec!T19</f>
        <v>0</v>
      </c>
      <c r="J37" s="136"/>
      <c r="N37" s="30"/>
    </row>
    <row r="38" spans="2:14" s="28" customFormat="1" ht="7.95" customHeight="1" x14ac:dyDescent="0.7">
      <c r="G38" s="35"/>
      <c r="H38" s="35"/>
      <c r="N38" s="30"/>
    </row>
    <row r="39" spans="2:14" s="28" customFormat="1" ht="14.75" x14ac:dyDescent="0.7">
      <c r="C39" s="25" t="s">
        <v>11</v>
      </c>
      <c r="D39" s="26">
        <f>IFERROR(E39/H37,0)</f>
        <v>0</v>
      </c>
      <c r="E39" s="27">
        <f>SUMIF(C9:C31,"Bonus",E9:E31)</f>
        <v>0</v>
      </c>
      <c r="G39" s="27">
        <f>E39</f>
        <v>0</v>
      </c>
      <c r="H39" s="34" t="s">
        <v>123</v>
      </c>
      <c r="N39" s="30"/>
    </row>
    <row r="40" spans="2:14" s="28" customFormat="1" ht="14.75" x14ac:dyDescent="0.7">
      <c r="C40" s="127" t="s">
        <v>34</v>
      </c>
      <c r="D40" s="26">
        <f>IFERROR(E40/H37,0)</f>
        <v>0</v>
      </c>
      <c r="E40" s="27">
        <f>SUMIF(C9:C31,"Malus",E9:E31)</f>
        <v>0</v>
      </c>
      <c r="G40" s="27">
        <f>IF(E40&lt;H37*0.05,-H37*0.05,E40)*-1</f>
        <v>0</v>
      </c>
      <c r="H40" s="34" t="s">
        <v>124</v>
      </c>
      <c r="N40" s="30"/>
    </row>
    <row r="41" spans="2:14" s="28" customFormat="1" ht="83.25" customHeight="1" x14ac:dyDescent="0.7">
      <c r="E41" s="36" t="s">
        <v>27</v>
      </c>
      <c r="N41" s="30"/>
    </row>
    <row r="42" spans="2:14" s="28" customFormat="1" ht="13.5" x14ac:dyDescent="0.7">
      <c r="N42" s="30"/>
    </row>
    <row r="43" spans="2:14" s="28" customFormat="1" ht="13.5" x14ac:dyDescent="0.7">
      <c r="N43" s="30"/>
    </row>
    <row r="44" spans="2:14" s="28" customFormat="1" ht="12" customHeight="1" x14ac:dyDescent="0.7">
      <c r="N44" s="30"/>
    </row>
    <row r="45" spans="2:14" s="28" customFormat="1" ht="13.5" x14ac:dyDescent="0.7">
      <c r="N45" s="30"/>
    </row>
    <row r="46" spans="2:14" s="28" customFormat="1" ht="13.5" x14ac:dyDescent="0.7">
      <c r="B46" s="28" t="s">
        <v>28</v>
      </c>
      <c r="C46" s="37"/>
      <c r="D46" s="37"/>
      <c r="E46" s="37"/>
      <c r="F46" s="37"/>
      <c r="G46" s="37"/>
      <c r="N46" s="30"/>
    </row>
    <row r="47" spans="2:14" s="28" customFormat="1" ht="21" customHeight="1" x14ac:dyDescent="0.7">
      <c r="N47" s="30"/>
    </row>
    <row r="48" spans="2:14" s="28" customFormat="1" ht="13.5" x14ac:dyDescent="0.7">
      <c r="B48" s="28" t="s">
        <v>29</v>
      </c>
      <c r="C48" s="37"/>
      <c r="D48" s="37"/>
      <c r="E48" s="37"/>
      <c r="F48" s="37"/>
      <c r="G48" s="37"/>
      <c r="N48" s="30"/>
    </row>
    <row r="49" spans="2:14" s="28" customFormat="1" ht="21" customHeight="1" x14ac:dyDescent="0.7">
      <c r="K49" s="38"/>
      <c r="L49" s="38"/>
      <c r="N49" s="30"/>
    </row>
    <row r="50" spans="2:14" s="28" customFormat="1" ht="13.5" x14ac:dyDescent="0.7">
      <c r="B50" s="28" t="s">
        <v>30</v>
      </c>
      <c r="C50" s="37"/>
      <c r="D50" s="37"/>
      <c r="E50" s="37"/>
      <c r="F50" s="37"/>
      <c r="G50" s="37"/>
      <c r="K50" s="39"/>
      <c r="L50" s="40"/>
      <c r="N50" s="30"/>
    </row>
    <row r="51" spans="2:14" s="28" customFormat="1" ht="21" customHeight="1" x14ac:dyDescent="0.7"/>
    <row r="52" spans="2:14" s="28" customFormat="1" ht="13.5" x14ac:dyDescent="0.7">
      <c r="N52" s="30"/>
    </row>
  </sheetData>
  <mergeCells count="2">
    <mergeCell ref="A1:J1"/>
    <mergeCell ref="K1:P1"/>
  </mergeCells>
  <conditionalFormatting sqref="C9">
    <cfRule type="cellIs" dxfId="271" priority="95" operator="equal">
      <formula>"Malus"</formula>
    </cfRule>
    <cfRule type="cellIs" dxfId="270" priority="94" operator="equal">
      <formula>"Bonus"</formula>
    </cfRule>
    <cfRule type="cellIs" dxfId="269" priority="67" operator="equal">
      <formula>""</formula>
    </cfRule>
  </conditionalFormatting>
  <conditionalFormatting sqref="C11">
    <cfRule type="cellIs" dxfId="268" priority="33" operator="equal">
      <formula>"Malus"</formula>
    </cfRule>
    <cfRule type="cellIs" dxfId="267" priority="32" operator="equal">
      <formula>"Bonus"</formula>
    </cfRule>
    <cfRule type="cellIs" dxfId="266" priority="31" operator="equal">
      <formula>""</formula>
    </cfRule>
  </conditionalFormatting>
  <conditionalFormatting sqref="C13">
    <cfRule type="cellIs" dxfId="265" priority="30" operator="equal">
      <formula>"Malus"</formula>
    </cfRule>
    <cfRule type="cellIs" dxfId="264" priority="29" operator="equal">
      <formula>"Bonus"</formula>
    </cfRule>
    <cfRule type="cellIs" dxfId="263" priority="28" operator="equal">
      <formula>""</formula>
    </cfRule>
  </conditionalFormatting>
  <conditionalFormatting sqref="C15">
    <cfRule type="cellIs" dxfId="262" priority="27" operator="equal">
      <formula>"Malus"</formula>
    </cfRule>
    <cfRule type="cellIs" dxfId="261" priority="26" operator="equal">
      <formula>"Bonus"</formula>
    </cfRule>
    <cfRule type="cellIs" dxfId="260" priority="25" operator="equal">
      <formula>""</formula>
    </cfRule>
  </conditionalFormatting>
  <conditionalFormatting sqref="C17">
    <cfRule type="cellIs" dxfId="259" priority="24" operator="equal">
      <formula>"Malus"</formula>
    </cfRule>
    <cfRule type="cellIs" dxfId="258" priority="23" operator="equal">
      <formula>"Bonus"</formula>
    </cfRule>
    <cfRule type="cellIs" dxfId="257" priority="22" operator="equal">
      <formula>""</formula>
    </cfRule>
  </conditionalFormatting>
  <conditionalFormatting sqref="C19">
    <cfRule type="cellIs" dxfId="256" priority="19" operator="equal">
      <formula>""</formula>
    </cfRule>
    <cfRule type="cellIs" dxfId="255" priority="20" operator="equal">
      <formula>"Bonus"</formula>
    </cfRule>
    <cfRule type="cellIs" dxfId="254" priority="21" operator="equal">
      <formula>"Malus"</formula>
    </cfRule>
  </conditionalFormatting>
  <conditionalFormatting sqref="C21">
    <cfRule type="cellIs" dxfId="253" priority="18" operator="equal">
      <formula>"Malus"</formula>
    </cfRule>
    <cfRule type="cellIs" dxfId="252" priority="17" operator="equal">
      <formula>"Bonus"</formula>
    </cfRule>
    <cfRule type="cellIs" dxfId="251" priority="16" operator="equal">
      <formula>""</formula>
    </cfRule>
  </conditionalFormatting>
  <conditionalFormatting sqref="C23">
    <cfRule type="cellIs" dxfId="250" priority="15" operator="equal">
      <formula>"Malus"</formula>
    </cfRule>
    <cfRule type="cellIs" dxfId="249" priority="14" operator="equal">
      <formula>"Bonus"</formula>
    </cfRule>
    <cfRule type="cellIs" dxfId="248" priority="13" operator="equal">
      <formula>""</formula>
    </cfRule>
  </conditionalFormatting>
  <conditionalFormatting sqref="C25">
    <cfRule type="cellIs" dxfId="247" priority="12" operator="equal">
      <formula>"Malus"</formula>
    </cfRule>
    <cfRule type="cellIs" dxfId="246" priority="11" operator="equal">
      <formula>"Bonus"</formula>
    </cfRule>
    <cfRule type="cellIs" dxfId="245" priority="10" operator="equal">
      <formula>""</formula>
    </cfRule>
  </conditionalFormatting>
  <conditionalFormatting sqref="C27">
    <cfRule type="cellIs" dxfId="244" priority="9" operator="equal">
      <formula>"Malus"</formula>
    </cfRule>
    <cfRule type="cellIs" dxfId="243" priority="8" operator="equal">
      <formula>"Bonus"</formula>
    </cfRule>
    <cfRule type="cellIs" dxfId="242" priority="7" operator="equal">
      <formula>""</formula>
    </cfRule>
  </conditionalFormatting>
  <conditionalFormatting sqref="C29">
    <cfRule type="cellIs" dxfId="241" priority="4" operator="equal">
      <formula>""</formula>
    </cfRule>
    <cfRule type="cellIs" dxfId="240" priority="6" operator="equal">
      <formula>"Malus"</formula>
    </cfRule>
    <cfRule type="cellIs" dxfId="239" priority="5" operator="equal">
      <formula>"Bonus"</formula>
    </cfRule>
  </conditionalFormatting>
  <conditionalFormatting sqref="C31">
    <cfRule type="cellIs" dxfId="238" priority="2" operator="equal">
      <formula>"Bonus"</formula>
    </cfRule>
    <cfRule type="cellIs" dxfId="237" priority="3" operator="equal">
      <formula>"Malus"</formula>
    </cfRule>
    <cfRule type="cellIs" dxfId="236" priority="1" operator="equal">
      <formula>""</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GD27"/>
  <sheetViews>
    <sheetView tabSelected="1" topLeftCell="D11" zoomScale="50" zoomScaleNormal="50" workbookViewId="0">
      <selection activeCell="AA14" sqref="AA14"/>
    </sheetView>
  </sheetViews>
  <sheetFormatPr baseColWidth="10" defaultColWidth="9.08984375" defaultRowHeight="13" outlineLevelCol="1" x14ac:dyDescent="0.6"/>
  <cols>
    <col min="1" max="1" width="6.86328125" style="21" customWidth="1"/>
    <col min="2" max="2" width="11.08984375" style="21" bestFit="1" customWidth="1"/>
    <col min="3" max="3" width="32.453125" style="21" customWidth="1"/>
    <col min="4" max="4" width="99.08984375" style="52" customWidth="1"/>
    <col min="5" max="5" width="15.08984375" style="21" customWidth="1"/>
    <col min="6" max="17" width="4" style="21" customWidth="1"/>
    <col min="18" max="18" width="11.86328125" style="21" customWidth="1"/>
    <col min="19" max="19" width="3.76953125" style="21" customWidth="1"/>
    <col min="20" max="25" width="11.453125" style="21" customWidth="1"/>
    <col min="26" max="26" width="4.2265625" style="21" customWidth="1"/>
    <col min="27" max="28" width="12.453125" style="21" customWidth="1"/>
    <col min="29" max="29" width="12.453125" style="21" customWidth="1" outlineLevel="1"/>
    <col min="30" max="30" width="44.6796875" style="21" customWidth="1"/>
    <col min="31" max="16384" width="9.08984375" style="21"/>
  </cols>
  <sheetData>
    <row r="1" spans="1:186" ht="73.2" customHeight="1" thickBot="1" x14ac:dyDescent="0.75">
      <c r="A1" s="146" t="s">
        <v>2</v>
      </c>
      <c r="B1" s="147"/>
      <c r="C1" s="147"/>
      <c r="D1" s="147"/>
      <c r="E1" s="147"/>
      <c r="F1" s="147"/>
      <c r="G1" s="116"/>
      <c r="H1" s="116"/>
      <c r="I1" s="116"/>
      <c r="J1" s="116"/>
      <c r="K1" s="116"/>
      <c r="L1" s="116"/>
      <c r="M1" s="116"/>
      <c r="N1" s="116"/>
      <c r="O1" s="116"/>
      <c r="P1" s="116"/>
      <c r="Q1" s="116"/>
      <c r="R1" s="117"/>
    </row>
    <row r="2" spans="1:186" s="28" customFormat="1" ht="16" x14ac:dyDescent="0.8">
      <c r="A2" s="29"/>
      <c r="B2" s="47"/>
      <c r="C2" s="47"/>
      <c r="D2" s="51"/>
      <c r="E2" s="47"/>
      <c r="S2" s="21"/>
    </row>
    <row r="3" spans="1:186" s="28" customFormat="1" ht="13.5" x14ac:dyDescent="0.7">
      <c r="A3" s="31" t="s">
        <v>31</v>
      </c>
      <c r="B3" s="54" t="s">
        <v>10</v>
      </c>
      <c r="C3" s="47"/>
      <c r="D3" s="51"/>
      <c r="E3" s="47"/>
      <c r="S3" s="21"/>
    </row>
    <row r="4" spans="1:186" s="28" customFormat="1" ht="7.5" customHeight="1" x14ac:dyDescent="0.7">
      <c r="B4" s="47"/>
      <c r="C4" s="47"/>
      <c r="D4" s="51"/>
      <c r="E4" s="47"/>
      <c r="S4" s="21"/>
    </row>
    <row r="5" spans="1:186" s="28" customFormat="1" ht="7.5" customHeight="1" thickBot="1" x14ac:dyDescent="0.85">
      <c r="B5" s="47"/>
      <c r="C5" s="47"/>
      <c r="D5" s="51"/>
      <c r="E5" s="47"/>
      <c r="S5" s="21"/>
    </row>
    <row r="6" spans="1:186" s="28" customFormat="1" ht="32.25" customHeight="1" thickBot="1" x14ac:dyDescent="0.85">
      <c r="B6" s="47"/>
      <c r="C6" s="47"/>
      <c r="D6" s="51"/>
      <c r="E6" s="156" t="s">
        <v>126</v>
      </c>
      <c r="F6" s="157"/>
      <c r="G6" s="157"/>
      <c r="H6" s="157"/>
      <c r="I6" s="157"/>
      <c r="J6" s="157"/>
      <c r="K6" s="157"/>
      <c r="L6" s="157"/>
      <c r="M6" s="157"/>
      <c r="N6" s="157"/>
      <c r="O6" s="157"/>
      <c r="P6" s="157"/>
      <c r="Q6" s="158"/>
      <c r="S6" s="21"/>
    </row>
    <row r="7" spans="1:186" s="28" customFormat="1" ht="24" customHeight="1" thickBot="1" x14ac:dyDescent="0.85">
      <c r="B7" s="47"/>
      <c r="C7" s="47"/>
      <c r="D7" s="51"/>
      <c r="E7" s="47"/>
      <c r="S7" s="21"/>
      <c r="T7" s="159" t="s">
        <v>32</v>
      </c>
      <c r="U7" s="160"/>
      <c r="V7" s="160"/>
      <c r="W7" s="160"/>
      <c r="X7" s="160"/>
      <c r="Y7" s="161"/>
    </row>
    <row r="8" spans="1:186" s="28" customFormat="1" ht="41.7" customHeight="1" x14ac:dyDescent="0.75">
      <c r="B8" s="47"/>
      <c r="C8" s="57"/>
      <c r="D8" s="55"/>
      <c r="E8" s="57"/>
      <c r="F8" s="55"/>
      <c r="G8" s="55"/>
      <c r="H8" s="55"/>
      <c r="I8" s="55"/>
      <c r="J8" s="55"/>
      <c r="K8" s="55"/>
      <c r="L8" s="55"/>
      <c r="M8" s="55"/>
      <c r="N8" s="55"/>
      <c r="O8" s="55"/>
      <c r="P8" s="55"/>
      <c r="Q8" s="55"/>
      <c r="R8" s="56"/>
      <c r="S8" s="21"/>
      <c r="T8" s="25" t="s">
        <v>11</v>
      </c>
      <c r="U8" s="41" t="s">
        <v>33</v>
      </c>
      <c r="V8" s="165" t="s">
        <v>34</v>
      </c>
      <c r="W8" s="166"/>
      <c r="X8" s="166"/>
      <c r="Y8" s="167"/>
      <c r="Z8" s="58"/>
      <c r="AA8" s="162" t="s">
        <v>106</v>
      </c>
      <c r="AB8" s="163"/>
      <c r="AC8" s="163"/>
      <c r="AD8" s="164"/>
    </row>
    <row r="9" spans="1:186" s="30" customFormat="1" ht="41.15" customHeight="1" x14ac:dyDescent="0.7">
      <c r="A9" s="45" t="s">
        <v>36</v>
      </c>
      <c r="B9" s="42" t="s">
        <v>113</v>
      </c>
      <c r="C9" s="43" t="s">
        <v>37</v>
      </c>
      <c r="D9" s="43" t="s">
        <v>38</v>
      </c>
      <c r="E9" s="43" t="s">
        <v>39</v>
      </c>
      <c r="F9" s="129" t="s">
        <v>40</v>
      </c>
      <c r="G9" s="44" t="s">
        <v>41</v>
      </c>
      <c r="H9" s="44" t="s">
        <v>42</v>
      </c>
      <c r="I9" s="44" t="s">
        <v>43</v>
      </c>
      <c r="J9" s="44" t="s">
        <v>15</v>
      </c>
      <c r="K9" s="44" t="s">
        <v>44</v>
      </c>
      <c r="L9" s="44" t="s">
        <v>45</v>
      </c>
      <c r="M9" s="44" t="s">
        <v>46</v>
      </c>
      <c r="N9" s="44" t="s">
        <v>47</v>
      </c>
      <c r="O9" s="44" t="s">
        <v>48</v>
      </c>
      <c r="P9" s="44" t="s">
        <v>49</v>
      </c>
      <c r="Q9" s="44" t="s">
        <v>50</v>
      </c>
      <c r="R9" s="45" t="s">
        <v>51</v>
      </c>
      <c r="S9" s="21"/>
      <c r="T9" s="64">
        <v>0.02</v>
      </c>
      <c r="U9" s="63">
        <v>0</v>
      </c>
      <c r="V9" s="65">
        <v>-0.02</v>
      </c>
      <c r="W9" s="66">
        <v>-0.05</v>
      </c>
      <c r="X9" s="67">
        <v>-0.1</v>
      </c>
      <c r="Y9" s="68">
        <v>-0.15</v>
      </c>
      <c r="Z9" s="60"/>
      <c r="AA9" s="61" t="s">
        <v>35</v>
      </c>
      <c r="AB9" s="61" t="s">
        <v>105</v>
      </c>
      <c r="AC9" s="62" t="s">
        <v>52</v>
      </c>
      <c r="AD9" s="130" t="s">
        <v>128</v>
      </c>
    </row>
    <row r="10" spans="1:186" s="30" customFormat="1" ht="243.4" customHeight="1" x14ac:dyDescent="0.7">
      <c r="A10" s="72">
        <v>1</v>
      </c>
      <c r="B10" s="72" t="s">
        <v>114</v>
      </c>
      <c r="C10" s="105" t="s">
        <v>103</v>
      </c>
      <c r="D10" s="128" t="s">
        <v>127</v>
      </c>
      <c r="E10" s="125" t="s">
        <v>115</v>
      </c>
      <c r="F10" s="120" t="s">
        <v>54</v>
      </c>
      <c r="G10" s="73" t="s">
        <v>54</v>
      </c>
      <c r="H10" s="73" t="s">
        <v>54</v>
      </c>
      <c r="I10" s="73" t="s">
        <v>54</v>
      </c>
      <c r="J10" s="73" t="s">
        <v>54</v>
      </c>
      <c r="K10" s="73" t="s">
        <v>54</v>
      </c>
      <c r="L10" s="73" t="s">
        <v>54</v>
      </c>
      <c r="M10" s="73" t="s">
        <v>54</v>
      </c>
      <c r="N10" s="73" t="s">
        <v>54</v>
      </c>
      <c r="O10" s="73" t="s">
        <v>54</v>
      </c>
      <c r="P10" s="73" t="s">
        <v>54</v>
      </c>
      <c r="Q10" s="73" t="s">
        <v>54</v>
      </c>
      <c r="R10" s="79">
        <v>0.4</v>
      </c>
      <c r="S10" s="80"/>
      <c r="T10" s="81">
        <v>0</v>
      </c>
      <c r="U10" s="81">
        <v>3</v>
      </c>
      <c r="V10" s="81">
        <v>4</v>
      </c>
      <c r="W10" s="81">
        <v>5</v>
      </c>
      <c r="X10" s="81">
        <v>6</v>
      </c>
      <c r="Y10" s="82" t="s">
        <v>57</v>
      </c>
      <c r="Z10" s="83"/>
      <c r="AA10" s="112"/>
      <c r="AB10" s="108" t="str">
        <f>_xlfn.XLOOKUP(AA10,T10:Y10,T9:Y9,"",0)</f>
        <v/>
      </c>
      <c r="AC10" s="109" t="str">
        <f>IF(AB10&gt;=0,"",AB10*$R10)</f>
        <v/>
      </c>
      <c r="AD10" s="131"/>
    </row>
    <row r="11" spans="1:186" s="28" customFormat="1" ht="154.9" customHeight="1" x14ac:dyDescent="0.7">
      <c r="A11" s="71">
        <v>2</v>
      </c>
      <c r="B11" s="71" t="s">
        <v>114</v>
      </c>
      <c r="C11" s="48" t="s">
        <v>104</v>
      </c>
      <c r="D11" s="124" t="s">
        <v>119</v>
      </c>
      <c r="E11" s="75" t="s">
        <v>116</v>
      </c>
      <c r="F11" s="153" t="s">
        <v>54</v>
      </c>
      <c r="G11" s="153"/>
      <c r="H11" s="153"/>
      <c r="I11" s="154" t="s">
        <v>54</v>
      </c>
      <c r="J11" s="154"/>
      <c r="K11" s="154"/>
      <c r="L11" s="154" t="s">
        <v>54</v>
      </c>
      <c r="M11" s="155"/>
      <c r="N11" s="155"/>
      <c r="O11" s="154" t="s">
        <v>54</v>
      </c>
      <c r="P11" s="155"/>
      <c r="Q11" s="155"/>
      <c r="R11" s="86">
        <v>0.1</v>
      </c>
      <c r="S11" s="80"/>
      <c r="T11" s="87" t="s">
        <v>55</v>
      </c>
      <c r="U11" s="85" t="s">
        <v>59</v>
      </c>
      <c r="V11" s="88" t="s">
        <v>60</v>
      </c>
      <c r="W11" s="88" t="s">
        <v>61</v>
      </c>
      <c r="X11" s="85" t="s">
        <v>56</v>
      </c>
      <c r="Y11" s="85" t="s">
        <v>62</v>
      </c>
      <c r="Z11" s="89"/>
      <c r="AA11" s="104"/>
      <c r="AB11" s="90"/>
      <c r="AC11" s="91"/>
      <c r="AD11" s="134"/>
    </row>
    <row r="12" spans="1:186" s="22" customFormat="1" ht="169.95" customHeight="1" x14ac:dyDescent="0.7">
      <c r="A12" s="71">
        <v>3</v>
      </c>
      <c r="B12" s="71" t="s">
        <v>114</v>
      </c>
      <c r="C12" s="48" t="s">
        <v>64</v>
      </c>
      <c r="D12" s="46" t="s">
        <v>142</v>
      </c>
      <c r="E12" s="75" t="s">
        <v>115</v>
      </c>
      <c r="F12" s="118" t="s">
        <v>54</v>
      </c>
      <c r="G12" s="74" t="s">
        <v>54</v>
      </c>
      <c r="H12" s="74" t="s">
        <v>54</v>
      </c>
      <c r="I12" s="74" t="s">
        <v>54</v>
      </c>
      <c r="J12" s="74" t="s">
        <v>54</v>
      </c>
      <c r="K12" s="74" t="s">
        <v>54</v>
      </c>
      <c r="L12" s="74" t="s">
        <v>54</v>
      </c>
      <c r="M12" s="74" t="s">
        <v>54</v>
      </c>
      <c r="N12" s="74" t="s">
        <v>54</v>
      </c>
      <c r="O12" s="74" t="s">
        <v>54</v>
      </c>
      <c r="P12" s="74" t="s">
        <v>54</v>
      </c>
      <c r="Q12" s="74" t="s">
        <v>54</v>
      </c>
      <c r="R12" s="92">
        <v>0.2</v>
      </c>
      <c r="S12" s="80"/>
      <c r="T12" s="93" t="s">
        <v>112</v>
      </c>
      <c r="U12" s="94" t="s">
        <v>107</v>
      </c>
      <c r="V12" s="94" t="s">
        <v>108</v>
      </c>
      <c r="W12" s="94" t="s">
        <v>109</v>
      </c>
      <c r="X12" s="94" t="s">
        <v>110</v>
      </c>
      <c r="Y12" s="94" t="s">
        <v>111</v>
      </c>
      <c r="Z12" s="95"/>
      <c r="AA12" s="113"/>
      <c r="AB12" s="96" t="str">
        <f>_xlfn.XLOOKUP(AA12,T12:Y12,T9:Y9,"",0)</f>
        <v/>
      </c>
      <c r="AC12" s="69" t="str">
        <f>IF(AB12&gt;=0,"",AB12*$R12)</f>
        <v/>
      </c>
      <c r="AD12" s="132"/>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row>
    <row r="13" spans="1:186" s="28" customFormat="1" ht="60.45" customHeight="1" x14ac:dyDescent="0.7">
      <c r="A13" s="71">
        <v>4</v>
      </c>
      <c r="B13" s="71" t="s">
        <v>78</v>
      </c>
      <c r="C13" s="49" t="s">
        <v>121</v>
      </c>
      <c r="D13" s="97" t="s">
        <v>117</v>
      </c>
      <c r="E13" s="75" t="s">
        <v>115</v>
      </c>
      <c r="F13" s="118" t="s">
        <v>54</v>
      </c>
      <c r="G13" s="75" t="s">
        <v>54</v>
      </c>
      <c r="H13" s="75" t="s">
        <v>54</v>
      </c>
      <c r="I13" s="75" t="s">
        <v>54</v>
      </c>
      <c r="J13" s="75" t="s">
        <v>54</v>
      </c>
      <c r="K13" s="75" t="s">
        <v>54</v>
      </c>
      <c r="L13" s="75" t="s">
        <v>54</v>
      </c>
      <c r="M13" s="75" t="s">
        <v>54</v>
      </c>
      <c r="N13" s="75" t="s">
        <v>54</v>
      </c>
      <c r="O13" s="75" t="s">
        <v>54</v>
      </c>
      <c r="P13" s="75" t="s">
        <v>54</v>
      </c>
      <c r="Q13" s="75" t="s">
        <v>54</v>
      </c>
      <c r="R13" s="86">
        <v>0.15</v>
      </c>
      <c r="S13" s="80"/>
      <c r="T13" s="85" t="s">
        <v>55</v>
      </c>
      <c r="U13" s="86" t="s">
        <v>67</v>
      </c>
      <c r="V13" s="88" t="s">
        <v>60</v>
      </c>
      <c r="W13" s="88" t="s">
        <v>61</v>
      </c>
      <c r="X13" s="88" t="s">
        <v>56</v>
      </c>
      <c r="Y13" s="85" t="s">
        <v>118</v>
      </c>
      <c r="Z13" s="89"/>
      <c r="AA13" s="114"/>
      <c r="AB13" s="96" t="str">
        <f>_xlfn.XLOOKUP(AA13,T13:Y13,T9:Y9,"",0)</f>
        <v/>
      </c>
      <c r="AC13" s="69" t="str">
        <f>IF(AB13&gt;=0,"",AB13*$R13)</f>
        <v/>
      </c>
      <c r="AD13" s="132"/>
    </row>
    <row r="14" spans="1:186" s="28" customFormat="1" ht="228.75" customHeight="1" x14ac:dyDescent="0.7">
      <c r="A14" s="76">
        <v>5</v>
      </c>
      <c r="B14" s="76" t="s">
        <v>114</v>
      </c>
      <c r="C14" s="106" t="s">
        <v>66</v>
      </c>
      <c r="D14" s="107" t="s">
        <v>122</v>
      </c>
      <c r="E14" s="77" t="s">
        <v>115</v>
      </c>
      <c r="F14" s="119" t="s">
        <v>54</v>
      </c>
      <c r="G14" s="77" t="s">
        <v>54</v>
      </c>
      <c r="H14" s="77" t="s">
        <v>54</v>
      </c>
      <c r="I14" s="77" t="s">
        <v>54</v>
      </c>
      <c r="J14" s="77" t="s">
        <v>54</v>
      </c>
      <c r="K14" s="77" t="s">
        <v>54</v>
      </c>
      <c r="L14" s="77" t="s">
        <v>54</v>
      </c>
      <c r="M14" s="77" t="s">
        <v>54</v>
      </c>
      <c r="N14" s="77" t="s">
        <v>54</v>
      </c>
      <c r="O14" s="77" t="s">
        <v>54</v>
      </c>
      <c r="P14" s="77" t="s">
        <v>54</v>
      </c>
      <c r="Q14" s="77" t="s">
        <v>54</v>
      </c>
      <c r="R14" s="99">
        <v>0.15</v>
      </c>
      <c r="S14" s="80"/>
      <c r="T14" s="100"/>
      <c r="U14" s="137" t="s">
        <v>141</v>
      </c>
      <c r="V14" s="101" t="s">
        <v>60</v>
      </c>
      <c r="W14" s="101" t="s">
        <v>61</v>
      </c>
      <c r="X14" s="101" t="s">
        <v>68</v>
      </c>
      <c r="Y14" s="102" t="s">
        <v>69</v>
      </c>
      <c r="Z14" s="89"/>
      <c r="AA14" s="115"/>
      <c r="AB14" s="103" t="str">
        <f>_xlfn.XLOOKUP(AA14,U14:Y14,U9:Y9,"",0)</f>
        <v/>
      </c>
      <c r="AC14" s="70" t="str">
        <f>IF(AB14&gt;=0,"",AB14*$R14)</f>
        <v/>
      </c>
      <c r="AD14" s="133"/>
    </row>
    <row r="15" spans="1:186" s="28" customFormat="1" ht="14.75" x14ac:dyDescent="0.7">
      <c r="B15" s="47"/>
      <c r="C15" s="47"/>
      <c r="D15" s="51"/>
      <c r="E15" s="47"/>
      <c r="R15" s="50"/>
      <c r="S15" s="21"/>
      <c r="AD15" s="59"/>
    </row>
    <row r="16" spans="1:186" s="28" customFormat="1" ht="14.75" x14ac:dyDescent="0.75">
      <c r="B16" s="47"/>
      <c r="C16" s="47"/>
      <c r="D16" s="51"/>
      <c r="E16" s="47"/>
      <c r="R16" s="122">
        <f>SUM(R10:R15)</f>
        <v>1</v>
      </c>
      <c r="S16" s="21"/>
      <c r="T16" s="168" t="s">
        <v>129</v>
      </c>
      <c r="U16" s="169"/>
      <c r="V16" s="169"/>
      <c r="W16" s="169"/>
      <c r="X16" s="169"/>
      <c r="Y16" s="170"/>
      <c r="AD16" s="59"/>
    </row>
    <row r="17" spans="2:31" s="28" customFormat="1" ht="14.75" x14ac:dyDescent="0.75">
      <c r="B17" s="47"/>
      <c r="C17" s="47"/>
      <c r="D17" s="51"/>
      <c r="E17" s="47"/>
      <c r="S17" s="21"/>
      <c r="T17" s="123"/>
      <c r="U17" s="123"/>
      <c r="V17" s="123"/>
      <c r="W17" s="123"/>
      <c r="X17" s="123"/>
      <c r="Y17" s="123"/>
      <c r="AD17" s="59"/>
      <c r="AE17" s="31"/>
    </row>
    <row r="18" spans="2:31" s="28" customFormat="1" ht="29.25" customHeight="1" x14ac:dyDescent="0.7">
      <c r="B18" s="47"/>
      <c r="C18" s="47"/>
      <c r="D18" s="51"/>
      <c r="E18" s="47"/>
      <c r="S18" s="21"/>
      <c r="T18" s="177" t="s">
        <v>159</v>
      </c>
      <c r="U18" s="178"/>
      <c r="V18" s="110"/>
      <c r="W18" s="171" t="str">
        <f>IF(AND(AB10="",AB11="",AB12="",AB13="",AB14=""),"",IF(AND(SUM(AB10,AB12:AB13)=0.06,SUM(AC10:AC14)=0),"Bonus",IF(SUM(AC10:AC14)&lt;0,"Malus","Tolerance")))</f>
        <v/>
      </c>
      <c r="X18" s="173" t="str">
        <f>IF(W18="","",IF(W18="Bonus",0.02,IF(W18="Tolerance",0,SUM(AC10:AC14))))</f>
        <v/>
      </c>
      <c r="Y18" s="174"/>
    </row>
    <row r="19" spans="2:31" s="28" customFormat="1" ht="33" customHeight="1" x14ac:dyDescent="0.7">
      <c r="B19" s="47"/>
      <c r="C19" s="47"/>
      <c r="D19" s="51"/>
      <c r="E19" s="47"/>
      <c r="S19" s="21"/>
      <c r="T19" s="151"/>
      <c r="U19" s="152"/>
      <c r="V19" s="111"/>
      <c r="W19" s="172"/>
      <c r="X19" s="175" t="str">
        <f>IFERROR(T19*X18,"")</f>
        <v/>
      </c>
      <c r="Y19" s="176"/>
    </row>
    <row r="20" spans="2:31" s="28" customFormat="1" ht="13.5" x14ac:dyDescent="0.7">
      <c r="B20" s="47"/>
      <c r="C20" s="47"/>
      <c r="D20" s="51"/>
      <c r="E20" s="47"/>
      <c r="S20" s="21"/>
    </row>
    <row r="21" spans="2:31" s="28" customFormat="1" ht="72.900000000000006" customHeight="1" x14ac:dyDescent="0.7">
      <c r="B21" s="47"/>
      <c r="C21" s="47"/>
      <c r="D21" s="51"/>
      <c r="E21" s="47"/>
      <c r="S21" s="21"/>
    </row>
    <row r="22" spans="2:31" s="28" customFormat="1" ht="13.5" x14ac:dyDescent="0.7">
      <c r="B22" s="47"/>
      <c r="C22" s="47"/>
      <c r="D22" s="51"/>
      <c r="E22" s="47"/>
      <c r="S22" s="21"/>
    </row>
    <row r="23" spans="2:31" s="28" customFormat="1" ht="13.5" x14ac:dyDescent="0.7">
      <c r="B23" s="47"/>
      <c r="C23" s="47"/>
      <c r="D23" s="51"/>
      <c r="E23" s="47"/>
      <c r="S23" s="21"/>
    </row>
    <row r="24" spans="2:31" s="28" customFormat="1" ht="12" customHeight="1" x14ac:dyDescent="0.7">
      <c r="B24" s="47"/>
      <c r="C24" s="47"/>
      <c r="D24" s="51"/>
      <c r="E24" s="47"/>
      <c r="S24" s="21"/>
    </row>
    <row r="25" spans="2:31" s="28" customFormat="1" ht="13.5" x14ac:dyDescent="0.7">
      <c r="B25" s="47"/>
      <c r="C25" s="47"/>
      <c r="D25" s="51"/>
      <c r="E25" s="47"/>
      <c r="S25" s="21"/>
    </row>
    <row r="26" spans="2:31" s="28" customFormat="1" ht="13.5" x14ac:dyDescent="0.7">
      <c r="B26" s="47"/>
      <c r="C26" s="47"/>
      <c r="D26" s="51"/>
      <c r="E26" s="47"/>
      <c r="S26" s="21"/>
    </row>
    <row r="27" spans="2:31" s="28" customFormat="1" ht="21" customHeight="1" x14ac:dyDescent="0.7">
      <c r="B27" s="47"/>
      <c r="C27" s="47"/>
      <c r="D27" s="51"/>
      <c r="E27" s="47"/>
      <c r="S27" s="21"/>
    </row>
  </sheetData>
  <mergeCells count="15">
    <mergeCell ref="AA8:AD8"/>
    <mergeCell ref="V8:Y8"/>
    <mergeCell ref="T16:Y16"/>
    <mergeCell ref="W18:W19"/>
    <mergeCell ref="X18:Y18"/>
    <mergeCell ref="X19:Y19"/>
    <mergeCell ref="T18:U18"/>
    <mergeCell ref="A1:F1"/>
    <mergeCell ref="T19:U19"/>
    <mergeCell ref="F11:H11"/>
    <mergeCell ref="I11:K11"/>
    <mergeCell ref="L11:N11"/>
    <mergeCell ref="O11:Q11"/>
    <mergeCell ref="E6:Q6"/>
    <mergeCell ref="T7:Y7"/>
  </mergeCells>
  <conditionalFormatting sqref="W18">
    <cfRule type="cellIs" dxfId="235" priority="4" operator="equal">
      <formula>"Malus"</formula>
    </cfRule>
    <cfRule type="cellIs" dxfId="234" priority="5" operator="equal">
      <formula>"Tolerance"</formula>
    </cfRule>
    <cfRule type="cellIs" dxfId="233" priority="6" operator="equal">
      <formula>"Bonus"</formula>
    </cfRule>
  </conditionalFormatting>
  <conditionalFormatting sqref="X18:X19">
    <cfRule type="cellIs" dxfId="232" priority="1" operator="equal">
      <formula>0</formula>
    </cfRule>
    <cfRule type="cellIs" dxfId="231" priority="2" operator="greaterThan">
      <formula>0</formula>
    </cfRule>
    <cfRule type="cellIs" dxfId="230" priority="3" operator="lessThan">
      <formula>0</formula>
    </cfRule>
  </conditionalFormatting>
  <conditionalFormatting sqref="AA12">
    <cfRule type="cellIs" dxfId="229" priority="27" operator="equal">
      <formula>"x"</formula>
    </cfRule>
  </conditionalFormatting>
  <conditionalFormatting sqref="AA11:AC11">
    <cfRule type="cellIs" dxfId="228" priority="28" operator="equal">
      <formula>"x"</formula>
    </cfRule>
  </conditionalFormatting>
  <conditionalFormatting sqref="AB10 AB12:AB14">
    <cfRule type="cellIs" dxfId="227" priority="7" operator="equal">
      <formula>-0.15</formula>
    </cfRule>
    <cfRule type="cellIs" dxfId="226" priority="8" operator="equal">
      <formula>-0.1</formula>
    </cfRule>
    <cfRule type="cellIs" dxfId="225" priority="9" operator="equal">
      <formula>-0.05</formula>
    </cfRule>
    <cfRule type="cellIs" dxfId="224" priority="10" operator="equal">
      <formula>-0.02</formula>
    </cfRule>
    <cfRule type="cellIs" dxfId="223" priority="11" operator="equal">
      <formula>0</formula>
    </cfRule>
    <cfRule type="cellIs" dxfId="222" priority="12" operator="equal">
      <formula>0.02</formula>
    </cfRule>
  </conditionalFormatting>
  <conditionalFormatting sqref="AC10 AC12:AC14">
    <cfRule type="cellIs" dxfId="221" priority="13" operator="equal">
      <formula>$I10</formula>
    </cfRule>
    <cfRule type="cellIs" dxfId="220" priority="14" operator="equal">
      <formula>$M10</formula>
    </cfRule>
    <cfRule type="cellIs" dxfId="219" priority="15" operator="equal">
      <formula>$L10</formula>
    </cfRule>
    <cfRule type="cellIs" dxfId="218" priority="16" operator="equal">
      <formula>$K10</formula>
    </cfRule>
    <cfRule type="cellIs" dxfId="217" priority="17" operator="equal">
      <formula>$J10</formula>
    </cfRule>
    <cfRule type="cellIs" dxfId="216" priority="18" operator="equal">
      <formula>$H10</formula>
    </cfRule>
  </conditionalFormatting>
  <dataValidations count="4">
    <dataValidation type="list" allowBlank="1" showInputMessage="1" showErrorMessage="1" sqref="AA10" xr:uid="{4A9282BB-5F80-4F8F-8231-216CF49D329B}">
      <formula1>$T$10:$Y$10</formula1>
    </dataValidation>
    <dataValidation type="list" allowBlank="1" showInputMessage="1" showErrorMessage="1" sqref="AA12" xr:uid="{BB25DC20-2C77-4B83-BC4E-1A9F302BF90A}">
      <formula1>$T$12:$Y$12</formula1>
    </dataValidation>
    <dataValidation type="list" allowBlank="1" showInputMessage="1" showErrorMessage="1" sqref="AA13" xr:uid="{0DBBB49D-181F-4936-A067-44256DA20A16}">
      <formula1>$T$13:$Y$13</formula1>
    </dataValidation>
    <dataValidation type="list" allowBlank="1" showInputMessage="1" showErrorMessage="1" sqref="AA14" xr:uid="{BAB04F47-7CC7-4E40-8C1D-2DDA10677682}">
      <formula1>$U$14:$Y$14</formula1>
    </dataValidation>
  </dataValidations>
  <pageMargins left="0.7" right="0.7" top="0.75" bottom="0.75" header="0.3" footer="0.3"/>
  <pageSetup paperSize="9" orientation="portrait" r:id="rId1"/>
  <ignoredErrors>
    <ignoredError sqref="AB14"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2A329-48FA-41D6-8D61-8F3C4808C0BF}">
  <sheetPr>
    <tabColor theme="3"/>
  </sheetPr>
  <dimension ref="A1:GD27"/>
  <sheetViews>
    <sheetView topLeftCell="A10" zoomScale="55" zoomScaleNormal="55" workbookViewId="0">
      <selection activeCell="U10" sqref="U10"/>
    </sheetView>
  </sheetViews>
  <sheetFormatPr baseColWidth="10" defaultColWidth="9.08984375" defaultRowHeight="13" outlineLevelCol="1" x14ac:dyDescent="0.6"/>
  <cols>
    <col min="1" max="1" width="6.86328125" style="21" customWidth="1"/>
    <col min="2" max="2" width="11.08984375" style="21" bestFit="1" customWidth="1"/>
    <col min="3" max="3" width="32.453125" style="21" customWidth="1"/>
    <col min="4" max="4" width="99.08984375" style="52" customWidth="1"/>
    <col min="5" max="5" width="15.08984375" style="21" customWidth="1"/>
    <col min="6" max="17" width="4" style="21" customWidth="1"/>
    <col min="18" max="18" width="11.86328125" style="21" customWidth="1"/>
    <col min="19" max="19" width="3.76953125" style="21" customWidth="1"/>
    <col min="20" max="25" width="11.453125" style="21" customWidth="1"/>
    <col min="26" max="26" width="4.2265625" style="21" customWidth="1"/>
    <col min="27" max="28" width="12.453125" style="21" customWidth="1"/>
    <col min="29" max="29" width="12.453125" style="21" customWidth="1" outlineLevel="1"/>
    <col min="30" max="30" width="44.6796875" style="21" customWidth="1"/>
    <col min="31" max="16384" width="9.08984375" style="21"/>
  </cols>
  <sheetData>
    <row r="1" spans="1:186" ht="73.2" customHeight="1" thickBot="1" x14ac:dyDescent="0.75">
      <c r="A1" s="146" t="s">
        <v>2</v>
      </c>
      <c r="B1" s="147"/>
      <c r="C1" s="147"/>
      <c r="D1" s="147"/>
      <c r="E1" s="147"/>
      <c r="F1" s="147"/>
      <c r="G1" s="116"/>
      <c r="H1" s="116"/>
      <c r="I1" s="116"/>
      <c r="J1" s="116"/>
      <c r="K1" s="116"/>
      <c r="L1" s="116"/>
      <c r="M1" s="116"/>
      <c r="N1" s="116"/>
      <c r="O1" s="116"/>
      <c r="P1" s="116"/>
      <c r="Q1" s="116"/>
      <c r="R1" s="117"/>
    </row>
    <row r="2" spans="1:186" s="28" customFormat="1" ht="16" x14ac:dyDescent="0.8">
      <c r="A2" s="29"/>
      <c r="B2" s="47"/>
      <c r="C2" s="47"/>
      <c r="D2" s="51"/>
      <c r="E2" s="47"/>
      <c r="S2" s="21"/>
    </row>
    <row r="3" spans="1:186" s="28" customFormat="1" ht="13.5" x14ac:dyDescent="0.7">
      <c r="A3" s="31" t="s">
        <v>31</v>
      </c>
      <c r="B3" s="54" t="s">
        <v>12</v>
      </c>
      <c r="C3" s="47"/>
      <c r="D3" s="51"/>
      <c r="E3" s="47"/>
      <c r="S3" s="21"/>
    </row>
    <row r="4" spans="1:186" s="28" customFormat="1" ht="7.5" customHeight="1" x14ac:dyDescent="0.7">
      <c r="B4" s="47"/>
      <c r="C4" s="47"/>
      <c r="D4" s="51"/>
      <c r="E4" s="47"/>
      <c r="S4" s="21"/>
    </row>
    <row r="5" spans="1:186" s="28" customFormat="1" ht="7.5" customHeight="1" thickBot="1" x14ac:dyDescent="0.85">
      <c r="B5" s="47"/>
      <c r="C5" s="47"/>
      <c r="D5" s="51"/>
      <c r="E5" s="47"/>
      <c r="S5" s="21"/>
    </row>
    <row r="6" spans="1:186" s="28" customFormat="1" ht="32.25" customHeight="1" thickBot="1" x14ac:dyDescent="0.85">
      <c r="B6" s="47"/>
      <c r="C6" s="47"/>
      <c r="D6" s="51"/>
      <c r="E6" s="156" t="s">
        <v>126</v>
      </c>
      <c r="F6" s="157"/>
      <c r="G6" s="157"/>
      <c r="H6" s="157"/>
      <c r="I6" s="157"/>
      <c r="J6" s="157"/>
      <c r="K6" s="157"/>
      <c r="L6" s="157"/>
      <c r="M6" s="157"/>
      <c r="N6" s="157"/>
      <c r="O6" s="157"/>
      <c r="P6" s="157"/>
      <c r="Q6" s="158"/>
      <c r="S6" s="21"/>
    </row>
    <row r="7" spans="1:186" s="28" customFormat="1" ht="24" customHeight="1" thickBot="1" x14ac:dyDescent="0.85">
      <c r="B7" s="47"/>
      <c r="C7" s="47"/>
      <c r="D7" s="51"/>
      <c r="E7" s="47"/>
      <c r="S7" s="21"/>
      <c r="T7" s="159" t="s">
        <v>32</v>
      </c>
      <c r="U7" s="160"/>
      <c r="V7" s="160"/>
      <c r="W7" s="160"/>
      <c r="X7" s="160"/>
      <c r="Y7" s="161"/>
    </row>
    <row r="8" spans="1:186" s="28" customFormat="1" ht="41.7" customHeight="1" x14ac:dyDescent="0.75">
      <c r="B8" s="47"/>
      <c r="C8" s="57"/>
      <c r="D8" s="55"/>
      <c r="E8" s="57"/>
      <c r="F8" s="55"/>
      <c r="G8" s="55"/>
      <c r="H8" s="55"/>
      <c r="I8" s="55"/>
      <c r="J8" s="55"/>
      <c r="K8" s="55"/>
      <c r="L8" s="55"/>
      <c r="M8" s="55"/>
      <c r="N8" s="55"/>
      <c r="O8" s="55"/>
      <c r="P8" s="55"/>
      <c r="Q8" s="55"/>
      <c r="R8" s="56"/>
      <c r="S8" s="21"/>
      <c r="T8" s="25" t="s">
        <v>11</v>
      </c>
      <c r="U8" s="41" t="s">
        <v>33</v>
      </c>
      <c r="V8" s="165" t="s">
        <v>34</v>
      </c>
      <c r="W8" s="166"/>
      <c r="X8" s="166"/>
      <c r="Y8" s="167"/>
      <c r="Z8" s="58"/>
      <c r="AA8" s="162" t="s">
        <v>106</v>
      </c>
      <c r="AB8" s="163"/>
      <c r="AC8" s="163"/>
      <c r="AD8" s="164"/>
    </row>
    <row r="9" spans="1:186" s="30" customFormat="1" ht="41.15" customHeight="1" x14ac:dyDescent="0.7">
      <c r="A9" s="45" t="s">
        <v>36</v>
      </c>
      <c r="B9" s="42" t="s">
        <v>113</v>
      </c>
      <c r="C9" s="43" t="s">
        <v>37</v>
      </c>
      <c r="D9" s="43" t="s">
        <v>38</v>
      </c>
      <c r="E9" s="43" t="s">
        <v>39</v>
      </c>
      <c r="F9" s="53" t="s">
        <v>40</v>
      </c>
      <c r="G9" s="129" t="s">
        <v>41</v>
      </c>
      <c r="H9" s="44" t="s">
        <v>42</v>
      </c>
      <c r="I9" s="44" t="s">
        <v>43</v>
      </c>
      <c r="J9" s="44" t="s">
        <v>15</v>
      </c>
      <c r="K9" s="44" t="s">
        <v>44</v>
      </c>
      <c r="L9" s="44" t="s">
        <v>45</v>
      </c>
      <c r="M9" s="44" t="s">
        <v>46</v>
      </c>
      <c r="N9" s="44" t="s">
        <v>47</v>
      </c>
      <c r="O9" s="44" t="s">
        <v>48</v>
      </c>
      <c r="P9" s="44" t="s">
        <v>49</v>
      </c>
      <c r="Q9" s="44" t="s">
        <v>50</v>
      </c>
      <c r="R9" s="45" t="s">
        <v>51</v>
      </c>
      <c r="S9" s="21"/>
      <c r="T9" s="64">
        <v>0.02</v>
      </c>
      <c r="U9" s="63">
        <v>0</v>
      </c>
      <c r="V9" s="65">
        <v>-0.02</v>
      </c>
      <c r="W9" s="66">
        <v>-0.05</v>
      </c>
      <c r="X9" s="67">
        <v>-0.1</v>
      </c>
      <c r="Y9" s="68">
        <v>-0.15</v>
      </c>
      <c r="Z9" s="60"/>
      <c r="AA9" s="61" t="s">
        <v>35</v>
      </c>
      <c r="AB9" s="61" t="s">
        <v>105</v>
      </c>
      <c r="AC9" s="62" t="s">
        <v>52</v>
      </c>
      <c r="AD9" s="130" t="s">
        <v>128</v>
      </c>
    </row>
    <row r="10" spans="1:186" s="30" customFormat="1" ht="265.5" x14ac:dyDescent="0.7">
      <c r="A10" s="72">
        <v>1</v>
      </c>
      <c r="B10" s="72" t="s">
        <v>114</v>
      </c>
      <c r="C10" s="105" t="s">
        <v>103</v>
      </c>
      <c r="D10" s="128" t="s">
        <v>127</v>
      </c>
      <c r="E10" s="78" t="s">
        <v>115</v>
      </c>
      <c r="F10" s="125" t="s">
        <v>54</v>
      </c>
      <c r="G10" s="120" t="s">
        <v>54</v>
      </c>
      <c r="H10" s="73" t="s">
        <v>54</v>
      </c>
      <c r="I10" s="73" t="s">
        <v>54</v>
      </c>
      <c r="J10" s="73" t="s">
        <v>54</v>
      </c>
      <c r="K10" s="73" t="s">
        <v>54</v>
      </c>
      <c r="L10" s="73" t="s">
        <v>54</v>
      </c>
      <c r="M10" s="73" t="s">
        <v>54</v>
      </c>
      <c r="N10" s="73" t="s">
        <v>54</v>
      </c>
      <c r="O10" s="73" t="s">
        <v>54</v>
      </c>
      <c r="P10" s="73" t="s">
        <v>54</v>
      </c>
      <c r="Q10" s="73" t="s">
        <v>54</v>
      </c>
      <c r="R10" s="79">
        <v>0.4</v>
      </c>
      <c r="S10" s="80"/>
      <c r="T10" s="81">
        <v>0</v>
      </c>
      <c r="U10" s="81">
        <v>3</v>
      </c>
      <c r="V10" s="81">
        <v>4</v>
      </c>
      <c r="W10" s="81">
        <v>5</v>
      </c>
      <c r="X10" s="81">
        <v>6</v>
      </c>
      <c r="Y10" s="82" t="s">
        <v>57</v>
      </c>
      <c r="Z10" s="83"/>
      <c r="AA10" s="112"/>
      <c r="AB10" s="108" t="str">
        <f>_xlfn.XLOOKUP(AA10,T10:Y10,T9:Y9,"",0)</f>
        <v/>
      </c>
      <c r="AC10" s="109" t="str">
        <f>IF(AB10&gt;=0,"",AB10*$R10)</f>
        <v/>
      </c>
      <c r="AD10" s="131"/>
    </row>
    <row r="11" spans="1:186" s="28" customFormat="1" ht="154.9" customHeight="1" x14ac:dyDescent="0.7">
      <c r="A11" s="71">
        <v>2</v>
      </c>
      <c r="B11" s="71" t="s">
        <v>114</v>
      </c>
      <c r="C11" s="48" t="s">
        <v>104</v>
      </c>
      <c r="D11" s="124" t="s">
        <v>119</v>
      </c>
      <c r="E11" s="84" t="s">
        <v>116</v>
      </c>
      <c r="F11" s="153" t="s">
        <v>54</v>
      </c>
      <c r="G11" s="153"/>
      <c r="H11" s="153"/>
      <c r="I11" s="154" t="s">
        <v>54</v>
      </c>
      <c r="J11" s="154"/>
      <c r="K11" s="154"/>
      <c r="L11" s="154" t="s">
        <v>54</v>
      </c>
      <c r="M11" s="155"/>
      <c r="N11" s="155"/>
      <c r="O11" s="154" t="s">
        <v>54</v>
      </c>
      <c r="P11" s="155"/>
      <c r="Q11" s="155"/>
      <c r="R11" s="86">
        <v>0.1</v>
      </c>
      <c r="S11" s="80"/>
      <c r="T11" s="87" t="s">
        <v>55</v>
      </c>
      <c r="U11" s="85" t="s">
        <v>59</v>
      </c>
      <c r="V11" s="88" t="s">
        <v>60</v>
      </c>
      <c r="W11" s="88" t="s">
        <v>61</v>
      </c>
      <c r="X11" s="85" t="s">
        <v>56</v>
      </c>
      <c r="Y11" s="85" t="s">
        <v>62</v>
      </c>
      <c r="Z11" s="89"/>
      <c r="AA11" s="104"/>
      <c r="AB11" s="90"/>
      <c r="AC11" s="91"/>
      <c r="AD11" s="134"/>
    </row>
    <row r="12" spans="1:186" s="22" customFormat="1" ht="169.95" customHeight="1" x14ac:dyDescent="0.7">
      <c r="A12" s="71">
        <v>3</v>
      </c>
      <c r="B12" s="71" t="s">
        <v>114</v>
      </c>
      <c r="C12" s="48" t="s">
        <v>64</v>
      </c>
      <c r="D12" s="46" t="s">
        <v>120</v>
      </c>
      <c r="E12" s="84" t="s">
        <v>115</v>
      </c>
      <c r="F12" s="75" t="s">
        <v>54</v>
      </c>
      <c r="G12" s="118" t="s">
        <v>54</v>
      </c>
      <c r="H12" s="74" t="s">
        <v>54</v>
      </c>
      <c r="I12" s="74" t="s">
        <v>54</v>
      </c>
      <c r="J12" s="74" t="s">
        <v>54</v>
      </c>
      <c r="K12" s="74" t="s">
        <v>54</v>
      </c>
      <c r="L12" s="74" t="s">
        <v>54</v>
      </c>
      <c r="M12" s="74" t="s">
        <v>54</v>
      </c>
      <c r="N12" s="74" t="s">
        <v>54</v>
      </c>
      <c r="O12" s="74" t="s">
        <v>54</v>
      </c>
      <c r="P12" s="74" t="s">
        <v>54</v>
      </c>
      <c r="Q12" s="74" t="s">
        <v>54</v>
      </c>
      <c r="R12" s="92">
        <v>0.2</v>
      </c>
      <c r="S12" s="80"/>
      <c r="T12" s="93" t="s">
        <v>112</v>
      </c>
      <c r="U12" s="94" t="s">
        <v>107</v>
      </c>
      <c r="V12" s="94" t="s">
        <v>108</v>
      </c>
      <c r="W12" s="94" t="s">
        <v>109</v>
      </c>
      <c r="X12" s="94" t="s">
        <v>110</v>
      </c>
      <c r="Y12" s="94" t="s">
        <v>111</v>
      </c>
      <c r="Z12" s="95"/>
      <c r="AA12" s="113"/>
      <c r="AB12" s="96" t="str">
        <f>_xlfn.XLOOKUP(AA12,T12:Y12,T9:Y9,"",0)</f>
        <v/>
      </c>
      <c r="AC12" s="69" t="str">
        <f>IF(AB12&gt;=0,"",AB12*$R12)</f>
        <v/>
      </c>
      <c r="AD12" s="132"/>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row>
    <row r="13" spans="1:186" s="28" customFormat="1" ht="60.45" customHeight="1" x14ac:dyDescent="0.7">
      <c r="A13" s="71">
        <v>4</v>
      </c>
      <c r="B13" s="71" t="s">
        <v>78</v>
      </c>
      <c r="C13" s="49" t="s">
        <v>121</v>
      </c>
      <c r="D13" s="97" t="s">
        <v>117</v>
      </c>
      <c r="E13" s="84" t="s">
        <v>115</v>
      </c>
      <c r="F13" s="75" t="s">
        <v>54</v>
      </c>
      <c r="G13" s="118" t="s">
        <v>54</v>
      </c>
      <c r="H13" s="75" t="s">
        <v>54</v>
      </c>
      <c r="I13" s="75" t="s">
        <v>54</v>
      </c>
      <c r="J13" s="75" t="s">
        <v>54</v>
      </c>
      <c r="K13" s="75" t="s">
        <v>54</v>
      </c>
      <c r="L13" s="75" t="s">
        <v>54</v>
      </c>
      <c r="M13" s="75" t="s">
        <v>54</v>
      </c>
      <c r="N13" s="75" t="s">
        <v>54</v>
      </c>
      <c r="O13" s="75" t="s">
        <v>54</v>
      </c>
      <c r="P13" s="75" t="s">
        <v>54</v>
      </c>
      <c r="Q13" s="75" t="s">
        <v>54</v>
      </c>
      <c r="R13" s="86">
        <v>0.15</v>
      </c>
      <c r="S13" s="80"/>
      <c r="T13" s="85" t="s">
        <v>55</v>
      </c>
      <c r="U13" s="86" t="s">
        <v>67</v>
      </c>
      <c r="V13" s="88" t="s">
        <v>60</v>
      </c>
      <c r="W13" s="88" t="s">
        <v>61</v>
      </c>
      <c r="X13" s="88" t="s">
        <v>56</v>
      </c>
      <c r="Y13" s="85" t="s">
        <v>118</v>
      </c>
      <c r="Z13" s="89"/>
      <c r="AA13" s="114"/>
      <c r="AB13" s="96" t="str">
        <f>_xlfn.XLOOKUP(AA13,T13:Y13,T9:Y9,"",0)</f>
        <v/>
      </c>
      <c r="AC13" s="69" t="str">
        <f>IF(AB13&gt;=0,"",AB13*$R13)</f>
        <v/>
      </c>
      <c r="AD13" s="132"/>
    </row>
    <row r="14" spans="1:186" s="28" customFormat="1" ht="228.75" customHeight="1" x14ac:dyDescent="0.7">
      <c r="A14" s="76">
        <v>5</v>
      </c>
      <c r="B14" s="76" t="s">
        <v>114</v>
      </c>
      <c r="C14" s="106" t="s">
        <v>66</v>
      </c>
      <c r="D14" s="107" t="s">
        <v>122</v>
      </c>
      <c r="E14" s="98" t="s">
        <v>115</v>
      </c>
      <c r="F14" s="77" t="s">
        <v>54</v>
      </c>
      <c r="G14" s="119" t="s">
        <v>54</v>
      </c>
      <c r="H14" s="77" t="s">
        <v>54</v>
      </c>
      <c r="I14" s="77" t="s">
        <v>54</v>
      </c>
      <c r="J14" s="77" t="s">
        <v>54</v>
      </c>
      <c r="K14" s="77" t="s">
        <v>54</v>
      </c>
      <c r="L14" s="77" t="s">
        <v>54</v>
      </c>
      <c r="M14" s="77" t="s">
        <v>54</v>
      </c>
      <c r="N14" s="77" t="s">
        <v>54</v>
      </c>
      <c r="O14" s="77" t="s">
        <v>54</v>
      </c>
      <c r="P14" s="77" t="s">
        <v>54</v>
      </c>
      <c r="Q14" s="77" t="s">
        <v>54</v>
      </c>
      <c r="R14" s="99">
        <v>0.15</v>
      </c>
      <c r="S14" s="80"/>
      <c r="T14" s="100"/>
      <c r="U14" s="137" t="s">
        <v>141</v>
      </c>
      <c r="V14" s="101" t="s">
        <v>60</v>
      </c>
      <c r="W14" s="101" t="s">
        <v>61</v>
      </c>
      <c r="X14" s="101" t="s">
        <v>68</v>
      </c>
      <c r="Y14" s="102" t="s">
        <v>69</v>
      </c>
      <c r="Z14" s="89"/>
      <c r="AA14" s="115"/>
      <c r="AB14" s="103" t="str">
        <f>_xlfn.XLOOKUP(AA14,U14:Y14,U9:Y9,"",0)</f>
        <v/>
      </c>
      <c r="AC14" s="70" t="str">
        <f>IF(AB14&gt;=0,"",AB14*$R14)</f>
        <v/>
      </c>
      <c r="AD14" s="133"/>
    </row>
    <row r="15" spans="1:186" s="28" customFormat="1" ht="14.75" x14ac:dyDescent="0.7">
      <c r="B15" s="47"/>
      <c r="C15" s="47"/>
      <c r="D15" s="51"/>
      <c r="E15" s="47"/>
      <c r="R15" s="50"/>
      <c r="S15" s="21"/>
      <c r="AD15" s="59"/>
    </row>
    <row r="16" spans="1:186" s="28" customFormat="1" ht="14.75" x14ac:dyDescent="0.75">
      <c r="B16" s="47"/>
      <c r="C16" s="47"/>
      <c r="D16" s="51"/>
      <c r="E16" s="47"/>
      <c r="R16" s="122">
        <f>SUM(R10:R15)</f>
        <v>1</v>
      </c>
      <c r="S16" s="21"/>
      <c r="T16" s="168" t="s">
        <v>130</v>
      </c>
      <c r="U16" s="169"/>
      <c r="V16" s="169"/>
      <c r="W16" s="169"/>
      <c r="X16" s="169"/>
      <c r="Y16" s="170"/>
      <c r="AD16" s="59"/>
    </row>
    <row r="17" spans="2:31" s="28" customFormat="1" ht="14.75" x14ac:dyDescent="0.75">
      <c r="B17" s="47"/>
      <c r="C17" s="47"/>
      <c r="D17" s="51"/>
      <c r="E17" s="47"/>
      <c r="S17" s="21"/>
      <c r="T17" s="123"/>
      <c r="U17" s="123"/>
      <c r="V17" s="123"/>
      <c r="W17" s="123"/>
      <c r="X17" s="123"/>
      <c r="Y17" s="123"/>
      <c r="AD17" s="59"/>
      <c r="AE17" s="31"/>
    </row>
    <row r="18" spans="2:31" s="28" customFormat="1" ht="29.25" customHeight="1" x14ac:dyDescent="0.7">
      <c r="B18" s="47"/>
      <c r="C18" s="47"/>
      <c r="D18" s="51"/>
      <c r="E18" s="47"/>
      <c r="S18" s="21"/>
      <c r="T18" s="177" t="s">
        <v>159</v>
      </c>
      <c r="U18" s="178"/>
      <c r="V18" s="110"/>
      <c r="W18" s="171" t="str">
        <f>IF(AND(AB10="",AB11="",AB12="",AB13="",AB14=""),"",IF(AND(SUM(AB10,AB12:AB13)=0.06,SUM(AC10:AC14)=0),"Bonus",IF(SUM(AC10:AC14)&lt;0,"Malus","Tolerance")))</f>
        <v/>
      </c>
      <c r="X18" s="173" t="str">
        <f>IF(W18="","",IF(W18="Bonus",0.02,IF(W18="Tolerance",0,SUM(AC10:AC14))))</f>
        <v/>
      </c>
      <c r="Y18" s="174"/>
    </row>
    <row r="19" spans="2:31" s="28" customFormat="1" ht="33" customHeight="1" x14ac:dyDescent="0.75">
      <c r="B19" s="47"/>
      <c r="C19" s="47"/>
      <c r="D19" s="51"/>
      <c r="E19" s="47"/>
      <c r="S19" s="21"/>
      <c r="T19" s="179"/>
      <c r="U19" s="180"/>
      <c r="V19" s="111"/>
      <c r="W19" s="172"/>
      <c r="X19" s="175" t="str">
        <f>IFERROR(T19*X18,"")</f>
        <v/>
      </c>
      <c r="Y19" s="176"/>
    </row>
    <row r="20" spans="2:31" s="28" customFormat="1" ht="13.5" x14ac:dyDescent="0.7">
      <c r="B20" s="47"/>
      <c r="C20" s="47"/>
      <c r="D20" s="51"/>
      <c r="E20" s="47"/>
      <c r="S20" s="21"/>
    </row>
    <row r="21" spans="2:31" s="28" customFormat="1" ht="72.900000000000006" customHeight="1" x14ac:dyDescent="0.7">
      <c r="B21" s="47"/>
      <c r="C21" s="47"/>
      <c r="D21" s="51"/>
      <c r="E21" s="47"/>
      <c r="S21" s="21"/>
    </row>
    <row r="22" spans="2:31" s="28" customFormat="1" ht="13.5" x14ac:dyDescent="0.7">
      <c r="B22" s="47"/>
      <c r="C22" s="47"/>
      <c r="D22" s="51"/>
      <c r="E22" s="47"/>
      <c r="S22" s="21"/>
    </row>
    <row r="23" spans="2:31" s="28" customFormat="1" ht="13.5" x14ac:dyDescent="0.7">
      <c r="B23" s="47"/>
      <c r="C23" s="47"/>
      <c r="D23" s="51"/>
      <c r="E23" s="47"/>
      <c r="S23" s="21"/>
    </row>
    <row r="24" spans="2:31" s="28" customFormat="1" ht="12" customHeight="1" x14ac:dyDescent="0.7">
      <c r="B24" s="47"/>
      <c r="C24" s="47"/>
      <c r="D24" s="51"/>
      <c r="E24" s="47"/>
      <c r="S24" s="21"/>
    </row>
    <row r="25" spans="2:31" s="28" customFormat="1" ht="13.5" x14ac:dyDescent="0.7">
      <c r="B25" s="47"/>
      <c r="C25" s="47"/>
      <c r="D25" s="51"/>
      <c r="E25" s="47"/>
      <c r="S25" s="21"/>
    </row>
    <row r="26" spans="2:31" s="28" customFormat="1" ht="13.5" x14ac:dyDescent="0.7">
      <c r="B26" s="47"/>
      <c r="C26" s="47"/>
      <c r="D26" s="51"/>
      <c r="E26" s="47"/>
      <c r="S26" s="21"/>
    </row>
    <row r="27" spans="2:31" s="28" customFormat="1" ht="21" customHeight="1" x14ac:dyDescent="0.7">
      <c r="B27" s="47"/>
      <c r="C27" s="47"/>
      <c r="D27" s="51"/>
      <c r="E27" s="47"/>
      <c r="S27" s="21"/>
    </row>
  </sheetData>
  <mergeCells count="15">
    <mergeCell ref="AA8:AD8"/>
    <mergeCell ref="T7:Y7"/>
    <mergeCell ref="V8:Y8"/>
    <mergeCell ref="T16:Y16"/>
    <mergeCell ref="T18:U18"/>
    <mergeCell ref="W18:W19"/>
    <mergeCell ref="X18:Y18"/>
    <mergeCell ref="T19:U19"/>
    <mergeCell ref="X19:Y19"/>
    <mergeCell ref="F11:H11"/>
    <mergeCell ref="I11:K11"/>
    <mergeCell ref="L11:N11"/>
    <mergeCell ref="O11:Q11"/>
    <mergeCell ref="A1:F1"/>
    <mergeCell ref="E6:Q6"/>
  </mergeCells>
  <conditionalFormatting sqref="W18">
    <cfRule type="cellIs" dxfId="215" priority="1" operator="equal">
      <formula>"Malus"</formula>
    </cfRule>
    <cfRule type="cellIs" dxfId="214" priority="2" operator="equal">
      <formula>"Tolerance"</formula>
    </cfRule>
    <cfRule type="cellIs" dxfId="213" priority="3" operator="equal">
      <formula>"Bonus"</formula>
    </cfRule>
  </conditionalFormatting>
  <conditionalFormatting sqref="X18:X19">
    <cfRule type="cellIs" dxfId="212" priority="7" operator="equal">
      <formula>0</formula>
    </cfRule>
    <cfRule type="cellIs" dxfId="211" priority="8" operator="greaterThan">
      <formula>0</formula>
    </cfRule>
    <cfRule type="cellIs" dxfId="210" priority="9" operator="lessThan">
      <formula>0</formula>
    </cfRule>
  </conditionalFormatting>
  <conditionalFormatting sqref="AA12">
    <cfRule type="cellIs" dxfId="209" priority="25" operator="equal">
      <formula>"x"</formula>
    </cfRule>
  </conditionalFormatting>
  <conditionalFormatting sqref="AA11:AC11">
    <cfRule type="cellIs" dxfId="208" priority="26" operator="equal">
      <formula>"x"</formula>
    </cfRule>
  </conditionalFormatting>
  <conditionalFormatting sqref="AB10 AB12:AB14">
    <cfRule type="cellIs" dxfId="207" priority="13" operator="equal">
      <formula>-0.15</formula>
    </cfRule>
    <cfRule type="cellIs" dxfId="206" priority="14" operator="equal">
      <formula>-0.1</formula>
    </cfRule>
    <cfRule type="cellIs" dxfId="205" priority="15" operator="equal">
      <formula>-0.05</formula>
    </cfRule>
    <cfRule type="cellIs" dxfId="204" priority="16" operator="equal">
      <formula>-0.02</formula>
    </cfRule>
    <cfRule type="cellIs" dxfId="203" priority="17" operator="equal">
      <formula>0</formula>
    </cfRule>
    <cfRule type="cellIs" dxfId="202" priority="18" operator="equal">
      <formula>0.02</formula>
    </cfRule>
  </conditionalFormatting>
  <conditionalFormatting sqref="AC10 AC12:AC14">
    <cfRule type="cellIs" dxfId="201" priority="19" operator="equal">
      <formula>$I10</formula>
    </cfRule>
    <cfRule type="cellIs" dxfId="200" priority="20" operator="equal">
      <formula>$M10</formula>
    </cfRule>
    <cfRule type="cellIs" dxfId="199" priority="21" operator="equal">
      <formula>$L10</formula>
    </cfRule>
    <cfRule type="cellIs" dxfId="198" priority="22" operator="equal">
      <formula>$K10</formula>
    </cfRule>
    <cfRule type="cellIs" dxfId="197" priority="23" operator="equal">
      <formula>$J10</formula>
    </cfRule>
    <cfRule type="cellIs" dxfId="196" priority="24" operator="equal">
      <formula>$H10</formula>
    </cfRule>
  </conditionalFormatting>
  <dataValidations count="4">
    <dataValidation type="list" allowBlank="1" showInputMessage="1" showErrorMessage="1" sqref="AA14" xr:uid="{EED8EB17-B106-4BF3-8002-DECA4E0C7D2F}">
      <formula1>$U$14:$Y$14</formula1>
    </dataValidation>
    <dataValidation type="list" allowBlank="1" showInputMessage="1" showErrorMessage="1" sqref="AA13" xr:uid="{11AA480E-5C34-46BA-B19E-3011999E3368}">
      <formula1>$T$13:$Y$13</formula1>
    </dataValidation>
    <dataValidation type="list" allowBlank="1" showInputMessage="1" showErrorMessage="1" sqref="AA12" xr:uid="{AE4C6004-73E0-4B52-9A94-79AB4CADBF17}">
      <formula1>$T$12:$Y$12</formula1>
    </dataValidation>
    <dataValidation type="list" allowBlank="1" showInputMessage="1" showErrorMessage="1" sqref="AA10" xr:uid="{F88D3713-64EE-4E59-B03E-57A766D8A104}">
      <formula1>$T$10:$Y$10</formula1>
    </dataValidation>
  </dataValidations>
  <pageMargins left="0.7" right="0.7" top="0.75" bottom="0.75" header="0.3" footer="0.3"/>
  <pageSetup paperSize="9" orientation="portrait" r:id="rId1"/>
  <ignoredErrors>
    <ignoredError sqref="AB14"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884EC-DA76-4E4A-9172-70663F4769B4}">
  <sheetPr>
    <tabColor theme="3"/>
  </sheetPr>
  <dimension ref="A1:GD27"/>
  <sheetViews>
    <sheetView topLeftCell="G11" zoomScale="85" zoomScaleNormal="85" workbookViewId="0">
      <selection activeCell="Q20" sqref="Q20"/>
    </sheetView>
  </sheetViews>
  <sheetFormatPr baseColWidth="10" defaultColWidth="9.08984375" defaultRowHeight="13" outlineLevelCol="1" x14ac:dyDescent="0.6"/>
  <cols>
    <col min="1" max="1" width="6.86328125" style="21" customWidth="1"/>
    <col min="2" max="2" width="11.08984375" style="21" bestFit="1" customWidth="1"/>
    <col min="3" max="3" width="32.453125" style="21" customWidth="1"/>
    <col min="4" max="4" width="99.08984375" style="52" customWidth="1"/>
    <col min="5" max="5" width="15.08984375" style="21" customWidth="1"/>
    <col min="6" max="17" width="4" style="21" customWidth="1"/>
    <col min="18" max="18" width="11.86328125" style="21" customWidth="1"/>
    <col min="19" max="19" width="3.76953125" style="21" customWidth="1"/>
    <col min="20" max="25" width="11.453125" style="21" customWidth="1"/>
    <col min="26" max="26" width="4.2265625" style="21" customWidth="1"/>
    <col min="27" max="28" width="12.453125" style="21" customWidth="1"/>
    <col min="29" max="29" width="12.453125" style="21" customWidth="1" outlineLevel="1"/>
    <col min="30" max="30" width="44.6796875" style="21" customWidth="1"/>
    <col min="31" max="16384" width="9.08984375" style="21"/>
  </cols>
  <sheetData>
    <row r="1" spans="1:186" ht="73.2" customHeight="1" thickBot="1" x14ac:dyDescent="0.75">
      <c r="A1" s="146" t="s">
        <v>2</v>
      </c>
      <c r="B1" s="147"/>
      <c r="C1" s="147"/>
      <c r="D1" s="147"/>
      <c r="E1" s="147"/>
      <c r="F1" s="147"/>
      <c r="G1" s="116"/>
      <c r="H1" s="116"/>
      <c r="I1" s="116"/>
      <c r="J1" s="116"/>
      <c r="K1" s="116"/>
      <c r="L1" s="116"/>
      <c r="M1" s="116"/>
      <c r="N1" s="116"/>
      <c r="O1" s="116"/>
      <c r="P1" s="116"/>
      <c r="Q1" s="116"/>
      <c r="R1" s="117"/>
    </row>
    <row r="2" spans="1:186" s="28" customFormat="1" ht="16" x14ac:dyDescent="0.8">
      <c r="A2" s="29"/>
      <c r="B2" s="47"/>
      <c r="C2" s="47"/>
      <c r="D2" s="51"/>
      <c r="E2" s="47"/>
      <c r="S2" s="21"/>
    </row>
    <row r="3" spans="1:186" s="28" customFormat="1" ht="13.5" x14ac:dyDescent="0.7">
      <c r="A3" s="31" t="s">
        <v>31</v>
      </c>
      <c r="B3" s="54" t="s">
        <v>13</v>
      </c>
      <c r="C3" s="47"/>
      <c r="D3" s="51"/>
      <c r="E3" s="47"/>
      <c r="S3" s="21"/>
    </row>
    <row r="4" spans="1:186" s="28" customFormat="1" ht="7.5" customHeight="1" x14ac:dyDescent="0.7">
      <c r="B4" s="47"/>
      <c r="C4" s="47"/>
      <c r="D4" s="51"/>
      <c r="E4" s="47"/>
      <c r="S4" s="21"/>
    </row>
    <row r="5" spans="1:186" s="28" customFormat="1" ht="7.5" customHeight="1" thickBot="1" x14ac:dyDescent="0.85">
      <c r="B5" s="47"/>
      <c r="C5" s="47"/>
      <c r="D5" s="51"/>
      <c r="E5" s="47"/>
      <c r="S5" s="21"/>
    </row>
    <row r="6" spans="1:186" s="28" customFormat="1" ht="32.25" customHeight="1" thickBot="1" x14ac:dyDescent="0.85">
      <c r="B6" s="47"/>
      <c r="C6" s="47"/>
      <c r="D6" s="51"/>
      <c r="E6" s="156" t="s">
        <v>126</v>
      </c>
      <c r="F6" s="157"/>
      <c r="G6" s="157"/>
      <c r="H6" s="157"/>
      <c r="I6" s="157"/>
      <c r="J6" s="157"/>
      <c r="K6" s="157"/>
      <c r="L6" s="157"/>
      <c r="M6" s="157"/>
      <c r="N6" s="157"/>
      <c r="O6" s="157"/>
      <c r="P6" s="157"/>
      <c r="Q6" s="158"/>
      <c r="S6" s="21"/>
    </row>
    <row r="7" spans="1:186" s="28" customFormat="1" ht="24" customHeight="1" thickBot="1" x14ac:dyDescent="0.85">
      <c r="B7" s="47"/>
      <c r="C7" s="47"/>
      <c r="D7" s="51"/>
      <c r="E7" s="47"/>
      <c r="S7" s="21"/>
      <c r="T7" s="159" t="s">
        <v>32</v>
      </c>
      <c r="U7" s="160"/>
      <c r="V7" s="160"/>
      <c r="W7" s="160"/>
      <c r="X7" s="160"/>
      <c r="Y7" s="161"/>
    </row>
    <row r="8" spans="1:186" s="28" customFormat="1" ht="41.7" customHeight="1" x14ac:dyDescent="0.75">
      <c r="B8" s="47"/>
      <c r="C8" s="57"/>
      <c r="D8" s="55"/>
      <c r="E8" s="57"/>
      <c r="F8" s="55"/>
      <c r="G8" s="55"/>
      <c r="H8" s="55"/>
      <c r="I8" s="55"/>
      <c r="J8" s="55"/>
      <c r="K8" s="55"/>
      <c r="L8" s="55"/>
      <c r="M8" s="55"/>
      <c r="N8" s="55"/>
      <c r="O8" s="55"/>
      <c r="P8" s="55"/>
      <c r="Q8" s="55"/>
      <c r="R8" s="56"/>
      <c r="S8" s="21"/>
      <c r="T8" s="25" t="s">
        <v>11</v>
      </c>
      <c r="U8" s="41" t="s">
        <v>33</v>
      </c>
      <c r="V8" s="165" t="s">
        <v>34</v>
      </c>
      <c r="W8" s="166"/>
      <c r="X8" s="166"/>
      <c r="Y8" s="167"/>
      <c r="Z8" s="58"/>
      <c r="AA8" s="162" t="s">
        <v>106</v>
      </c>
      <c r="AB8" s="163"/>
      <c r="AC8" s="163"/>
      <c r="AD8" s="164"/>
    </row>
    <row r="9" spans="1:186" s="30" customFormat="1" ht="41.15" customHeight="1" x14ac:dyDescent="0.7">
      <c r="A9" s="45" t="s">
        <v>36</v>
      </c>
      <c r="B9" s="42" t="s">
        <v>113</v>
      </c>
      <c r="C9" s="43" t="s">
        <v>37</v>
      </c>
      <c r="D9" s="43" t="s">
        <v>38</v>
      </c>
      <c r="E9" s="43" t="s">
        <v>39</v>
      </c>
      <c r="F9" s="53" t="s">
        <v>40</v>
      </c>
      <c r="G9" s="44" t="s">
        <v>41</v>
      </c>
      <c r="H9" s="129" t="s">
        <v>42</v>
      </c>
      <c r="I9" s="44" t="s">
        <v>43</v>
      </c>
      <c r="J9" s="44" t="s">
        <v>15</v>
      </c>
      <c r="K9" s="44" t="s">
        <v>44</v>
      </c>
      <c r="L9" s="44" t="s">
        <v>45</v>
      </c>
      <c r="M9" s="44" t="s">
        <v>46</v>
      </c>
      <c r="N9" s="44" t="s">
        <v>47</v>
      </c>
      <c r="O9" s="44" t="s">
        <v>48</v>
      </c>
      <c r="P9" s="44" t="s">
        <v>49</v>
      </c>
      <c r="Q9" s="44" t="s">
        <v>50</v>
      </c>
      <c r="R9" s="45" t="s">
        <v>51</v>
      </c>
      <c r="S9" s="21"/>
      <c r="T9" s="64">
        <v>0.02</v>
      </c>
      <c r="U9" s="63">
        <v>0</v>
      </c>
      <c r="V9" s="65">
        <v>-0.02</v>
      </c>
      <c r="W9" s="66">
        <v>-0.05</v>
      </c>
      <c r="X9" s="67">
        <v>-0.1</v>
      </c>
      <c r="Y9" s="68">
        <v>-0.15</v>
      </c>
      <c r="Z9" s="60"/>
      <c r="AA9" s="61" t="s">
        <v>35</v>
      </c>
      <c r="AB9" s="61" t="s">
        <v>105</v>
      </c>
      <c r="AC9" s="62" t="s">
        <v>52</v>
      </c>
      <c r="AD9" s="130" t="s">
        <v>128</v>
      </c>
    </row>
    <row r="10" spans="1:186" s="30" customFormat="1" ht="242.65" customHeight="1" x14ac:dyDescent="0.7">
      <c r="A10" s="72">
        <v>1</v>
      </c>
      <c r="B10" s="72" t="s">
        <v>114</v>
      </c>
      <c r="C10" s="105" t="s">
        <v>103</v>
      </c>
      <c r="D10" s="128" t="s">
        <v>127</v>
      </c>
      <c r="E10" s="78" t="s">
        <v>115</v>
      </c>
      <c r="F10" s="125" t="s">
        <v>54</v>
      </c>
      <c r="G10" s="73" t="s">
        <v>54</v>
      </c>
      <c r="H10" s="120" t="s">
        <v>54</v>
      </c>
      <c r="I10" s="73" t="s">
        <v>54</v>
      </c>
      <c r="J10" s="73" t="s">
        <v>54</v>
      </c>
      <c r="K10" s="73" t="s">
        <v>54</v>
      </c>
      <c r="L10" s="73" t="s">
        <v>54</v>
      </c>
      <c r="M10" s="73" t="s">
        <v>54</v>
      </c>
      <c r="N10" s="73" t="s">
        <v>54</v>
      </c>
      <c r="O10" s="73" t="s">
        <v>54</v>
      </c>
      <c r="P10" s="73" t="s">
        <v>54</v>
      </c>
      <c r="Q10" s="73" t="s">
        <v>54</v>
      </c>
      <c r="R10" s="79">
        <v>0.4</v>
      </c>
      <c r="S10" s="80"/>
      <c r="T10" s="81">
        <v>0</v>
      </c>
      <c r="U10" s="81">
        <v>3</v>
      </c>
      <c r="V10" s="81">
        <v>4</v>
      </c>
      <c r="W10" s="81">
        <v>5</v>
      </c>
      <c r="X10" s="81">
        <v>6</v>
      </c>
      <c r="Y10" s="82" t="s">
        <v>57</v>
      </c>
      <c r="Z10" s="83"/>
      <c r="AA10" s="112"/>
      <c r="AB10" s="108" t="str">
        <f>_xlfn.XLOOKUP(AA10,T10:Y10,T9:Y9,"",0)</f>
        <v/>
      </c>
      <c r="AC10" s="109" t="str">
        <f>IF(AB10&gt;=0,"",AB10*$R10)</f>
        <v/>
      </c>
      <c r="AD10" s="131"/>
    </row>
    <row r="11" spans="1:186" s="28" customFormat="1" ht="154.9" customHeight="1" x14ac:dyDescent="0.7">
      <c r="A11" s="71">
        <v>2</v>
      </c>
      <c r="B11" s="71" t="s">
        <v>114</v>
      </c>
      <c r="C11" s="48" t="s">
        <v>104</v>
      </c>
      <c r="D11" s="124" t="s">
        <v>119</v>
      </c>
      <c r="E11" s="84" t="s">
        <v>116</v>
      </c>
      <c r="F11" s="181" t="s">
        <v>54</v>
      </c>
      <c r="G11" s="181"/>
      <c r="H11" s="181"/>
      <c r="I11" s="154" t="s">
        <v>54</v>
      </c>
      <c r="J11" s="154"/>
      <c r="K11" s="154"/>
      <c r="L11" s="154" t="s">
        <v>54</v>
      </c>
      <c r="M11" s="155"/>
      <c r="N11" s="155"/>
      <c r="O11" s="154" t="s">
        <v>54</v>
      </c>
      <c r="P11" s="155"/>
      <c r="Q11" s="155"/>
      <c r="R11" s="86">
        <v>0.1</v>
      </c>
      <c r="S11" s="80"/>
      <c r="T11" s="87" t="s">
        <v>55</v>
      </c>
      <c r="U11" s="85" t="s">
        <v>59</v>
      </c>
      <c r="V11" s="88" t="s">
        <v>60</v>
      </c>
      <c r="W11" s="88" t="s">
        <v>61</v>
      </c>
      <c r="X11" s="85" t="s">
        <v>56</v>
      </c>
      <c r="Y11" s="85" t="s">
        <v>62</v>
      </c>
      <c r="Z11" s="89"/>
      <c r="AA11" s="113"/>
      <c r="AB11" s="96" t="str">
        <f>_xlfn.XLOOKUP(AA11,T11:Y11,T9:Y9,"",0)</f>
        <v/>
      </c>
      <c r="AC11" s="69" t="str">
        <f>IF(AB11&gt;=0,"",AB11*$R11)</f>
        <v/>
      </c>
      <c r="AD11" s="132"/>
      <c r="AH11" s="138"/>
    </row>
    <row r="12" spans="1:186" s="22" customFormat="1" ht="169.95" customHeight="1" x14ac:dyDescent="0.7">
      <c r="A12" s="71">
        <v>3</v>
      </c>
      <c r="B12" s="71" t="s">
        <v>114</v>
      </c>
      <c r="C12" s="48" t="s">
        <v>64</v>
      </c>
      <c r="D12" s="46" t="s">
        <v>120</v>
      </c>
      <c r="E12" s="84" t="s">
        <v>115</v>
      </c>
      <c r="F12" s="75" t="s">
        <v>54</v>
      </c>
      <c r="G12" s="74" t="s">
        <v>54</v>
      </c>
      <c r="H12" s="118" t="s">
        <v>54</v>
      </c>
      <c r="I12" s="74" t="s">
        <v>54</v>
      </c>
      <c r="J12" s="74" t="s">
        <v>54</v>
      </c>
      <c r="K12" s="74" t="s">
        <v>54</v>
      </c>
      <c r="L12" s="74" t="s">
        <v>54</v>
      </c>
      <c r="M12" s="74" t="s">
        <v>54</v>
      </c>
      <c r="N12" s="74" t="s">
        <v>54</v>
      </c>
      <c r="O12" s="74" t="s">
        <v>54</v>
      </c>
      <c r="P12" s="74" t="s">
        <v>54</v>
      </c>
      <c r="Q12" s="74" t="s">
        <v>54</v>
      </c>
      <c r="R12" s="92">
        <v>0.2</v>
      </c>
      <c r="S12" s="80"/>
      <c r="T12" s="93" t="s">
        <v>112</v>
      </c>
      <c r="U12" s="94" t="s">
        <v>107</v>
      </c>
      <c r="V12" s="94" t="s">
        <v>108</v>
      </c>
      <c r="W12" s="94" t="s">
        <v>109</v>
      </c>
      <c r="X12" s="94" t="s">
        <v>110</v>
      </c>
      <c r="Y12" s="94" t="s">
        <v>111</v>
      </c>
      <c r="Z12" s="95"/>
      <c r="AA12" s="113"/>
      <c r="AB12" s="96" t="str">
        <f>_xlfn.XLOOKUP(AA12,T12:Y12,T9:Y9,"",0)</f>
        <v/>
      </c>
      <c r="AC12" s="69" t="str">
        <f>IF(AB12&gt;=0,"",AB12*$R12)</f>
        <v/>
      </c>
      <c r="AD12" s="132"/>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row>
    <row r="13" spans="1:186" s="28" customFormat="1" ht="60.45" customHeight="1" x14ac:dyDescent="0.7">
      <c r="A13" s="71">
        <v>4</v>
      </c>
      <c r="B13" s="71" t="s">
        <v>78</v>
      </c>
      <c r="C13" s="49" t="s">
        <v>121</v>
      </c>
      <c r="D13" s="97" t="s">
        <v>117</v>
      </c>
      <c r="E13" s="84" t="s">
        <v>115</v>
      </c>
      <c r="F13" s="75" t="s">
        <v>54</v>
      </c>
      <c r="G13" s="139" t="s">
        <v>143</v>
      </c>
      <c r="H13" s="118" t="s">
        <v>54</v>
      </c>
      <c r="I13" s="75" t="s">
        <v>54</v>
      </c>
      <c r="J13" s="75" t="s">
        <v>54</v>
      </c>
      <c r="K13" s="75" t="s">
        <v>54</v>
      </c>
      <c r="L13" s="75" t="s">
        <v>54</v>
      </c>
      <c r="M13" s="75" t="s">
        <v>54</v>
      </c>
      <c r="N13" s="75" t="s">
        <v>54</v>
      </c>
      <c r="O13" s="75" t="s">
        <v>54</v>
      </c>
      <c r="P13" s="75" t="s">
        <v>54</v>
      </c>
      <c r="Q13" s="75" t="s">
        <v>54</v>
      </c>
      <c r="R13" s="86">
        <v>0.15</v>
      </c>
      <c r="S13" s="80"/>
      <c r="T13" s="85" t="s">
        <v>55</v>
      </c>
      <c r="U13" s="86" t="s">
        <v>67</v>
      </c>
      <c r="V13" s="88" t="s">
        <v>60</v>
      </c>
      <c r="W13" s="88" t="s">
        <v>61</v>
      </c>
      <c r="X13" s="88" t="s">
        <v>56</v>
      </c>
      <c r="Y13" s="85" t="s">
        <v>118</v>
      </c>
      <c r="Z13" s="89"/>
      <c r="AA13" s="114"/>
      <c r="AB13" s="96" t="str">
        <f>_xlfn.XLOOKUP(AA13,T13:Y13,T9:Y9,"",0)</f>
        <v/>
      </c>
      <c r="AC13" s="69" t="str">
        <f>IF(AB13&gt;=0,"",AB13*$R13)</f>
        <v/>
      </c>
      <c r="AD13" s="132"/>
    </row>
    <row r="14" spans="1:186" s="28" customFormat="1" ht="228.75" customHeight="1" x14ac:dyDescent="0.7">
      <c r="A14" s="76">
        <v>5</v>
      </c>
      <c r="B14" s="76" t="s">
        <v>114</v>
      </c>
      <c r="C14" s="106" t="s">
        <v>66</v>
      </c>
      <c r="D14" s="107" t="s">
        <v>122</v>
      </c>
      <c r="E14" s="98" t="s">
        <v>115</v>
      </c>
      <c r="F14" s="77" t="s">
        <v>54</v>
      </c>
      <c r="G14" s="126" t="s">
        <v>54</v>
      </c>
      <c r="H14" s="119" t="s">
        <v>54</v>
      </c>
      <c r="I14" s="77" t="s">
        <v>54</v>
      </c>
      <c r="J14" s="77" t="s">
        <v>54</v>
      </c>
      <c r="K14" s="77" t="s">
        <v>54</v>
      </c>
      <c r="L14" s="77" t="s">
        <v>54</v>
      </c>
      <c r="M14" s="77" t="s">
        <v>54</v>
      </c>
      <c r="N14" s="77" t="s">
        <v>54</v>
      </c>
      <c r="O14" s="77" t="s">
        <v>54</v>
      </c>
      <c r="P14" s="77" t="s">
        <v>54</v>
      </c>
      <c r="Q14" s="77" t="s">
        <v>54</v>
      </c>
      <c r="R14" s="99">
        <v>0.15</v>
      </c>
      <c r="S14" s="80"/>
      <c r="T14" s="100"/>
      <c r="U14" s="137" t="s">
        <v>141</v>
      </c>
      <c r="V14" s="101" t="s">
        <v>60</v>
      </c>
      <c r="W14" s="101" t="s">
        <v>61</v>
      </c>
      <c r="X14" s="101" t="s">
        <v>68</v>
      </c>
      <c r="Y14" s="102" t="s">
        <v>69</v>
      </c>
      <c r="Z14" s="89"/>
      <c r="AA14" s="115"/>
      <c r="AB14" s="103" t="str">
        <f>_xlfn.XLOOKUP(AA14,U14:Y14,U9:Y9,"",0)</f>
        <v/>
      </c>
      <c r="AC14" s="70" t="str">
        <f>IF(AB14&gt;=0,"",AB14*$R14)</f>
        <v/>
      </c>
      <c r="AD14" s="133"/>
    </row>
    <row r="15" spans="1:186" s="28" customFormat="1" ht="14.75" x14ac:dyDescent="0.7">
      <c r="B15" s="47"/>
      <c r="C15" s="47"/>
      <c r="D15" s="51"/>
      <c r="E15" s="47"/>
      <c r="R15" s="50"/>
      <c r="S15" s="21"/>
      <c r="AD15" s="59"/>
    </row>
    <row r="16" spans="1:186" s="28" customFormat="1" ht="14.75" x14ac:dyDescent="0.75">
      <c r="B16" s="47"/>
      <c r="C16" s="47"/>
      <c r="D16" s="51"/>
      <c r="E16" s="47"/>
      <c r="R16" s="122">
        <f>SUM(R10:R15)</f>
        <v>1</v>
      </c>
      <c r="S16" s="21"/>
      <c r="T16" s="168" t="s">
        <v>131</v>
      </c>
      <c r="U16" s="169"/>
      <c r="V16" s="169"/>
      <c r="W16" s="169"/>
      <c r="X16" s="169"/>
      <c r="Y16" s="170"/>
      <c r="AD16" s="59"/>
    </row>
    <row r="17" spans="2:31" s="28" customFormat="1" ht="14.75" x14ac:dyDescent="0.75">
      <c r="B17" s="47"/>
      <c r="C17" s="47"/>
      <c r="D17" s="51"/>
      <c r="E17" s="47"/>
      <c r="S17" s="21"/>
      <c r="T17" s="123"/>
      <c r="U17" s="123"/>
      <c r="V17" s="123"/>
      <c r="W17" s="123"/>
      <c r="X17" s="123"/>
      <c r="Y17" s="123"/>
      <c r="AD17" s="59"/>
      <c r="AE17" s="31"/>
    </row>
    <row r="18" spans="2:31" s="28" customFormat="1" ht="29.25" customHeight="1" x14ac:dyDescent="0.7">
      <c r="B18" s="47"/>
      <c r="C18" s="47"/>
      <c r="D18" s="51"/>
      <c r="E18" s="47"/>
      <c r="S18" s="21"/>
      <c r="T18" s="177" t="s">
        <v>159</v>
      </c>
      <c r="U18" s="178"/>
      <c r="V18" s="110"/>
      <c r="W18" s="182" t="str">
        <f>IF(AND(AB10="",AB11="",AB12="",AB13="",AB14=""),"",IF(AND(SUM(AB10:AB14)=0.08,SUM(AC10:AC14)=0),"Bonus",IF(SUM(AC10:AC14)&lt;0,"Malus","Tolerance")))</f>
        <v/>
      </c>
      <c r="X18" s="173" t="str">
        <f>IF(W18="","",IF(W18="Bonus",0.02,IF(W18="Tolerance",0,SUM(AC10:AC14))))</f>
        <v/>
      </c>
      <c r="Y18" s="174"/>
    </row>
    <row r="19" spans="2:31" s="28" customFormat="1" ht="33" customHeight="1" x14ac:dyDescent="0.75">
      <c r="B19" s="47"/>
      <c r="C19" s="47"/>
      <c r="D19" s="51"/>
      <c r="E19" s="47"/>
      <c r="S19" s="21"/>
      <c r="T19" s="179"/>
      <c r="U19" s="180"/>
      <c r="V19" s="111"/>
      <c r="W19" s="183"/>
      <c r="X19" s="175" t="str">
        <f>IFERROR(T19*X18,"")</f>
        <v/>
      </c>
      <c r="Y19" s="176"/>
    </row>
    <row r="20" spans="2:31" s="28" customFormat="1" ht="13.5" x14ac:dyDescent="0.7">
      <c r="B20" s="47"/>
      <c r="C20" s="47"/>
      <c r="D20" s="51"/>
      <c r="E20" s="47"/>
      <c r="S20" s="21"/>
    </row>
    <row r="21" spans="2:31" s="28" customFormat="1" ht="72.900000000000006" customHeight="1" x14ac:dyDescent="0.7">
      <c r="B21" s="47"/>
      <c r="C21" s="47"/>
      <c r="D21" s="51"/>
      <c r="E21" s="47"/>
      <c r="S21" s="21"/>
    </row>
    <row r="22" spans="2:31" s="28" customFormat="1" ht="13.5" x14ac:dyDescent="0.7">
      <c r="B22" s="47"/>
      <c r="C22" s="47"/>
      <c r="D22" s="51"/>
      <c r="E22" s="47"/>
      <c r="S22" s="21"/>
    </row>
    <row r="23" spans="2:31" s="28" customFormat="1" ht="13.5" x14ac:dyDescent="0.7">
      <c r="B23" s="47"/>
      <c r="C23" s="47"/>
      <c r="D23" s="51"/>
      <c r="E23" s="47"/>
      <c r="S23" s="21"/>
    </row>
    <row r="24" spans="2:31" s="28" customFormat="1" ht="12" customHeight="1" x14ac:dyDescent="0.7">
      <c r="B24" s="47"/>
      <c r="C24" s="47"/>
      <c r="D24" s="51"/>
      <c r="E24" s="47"/>
      <c r="S24" s="21"/>
    </row>
    <row r="25" spans="2:31" s="28" customFormat="1" ht="13.5" x14ac:dyDescent="0.7">
      <c r="B25" s="47"/>
      <c r="C25" s="47"/>
      <c r="D25" s="51"/>
      <c r="E25" s="47"/>
      <c r="S25" s="21"/>
    </row>
    <row r="26" spans="2:31" s="28" customFormat="1" ht="13.5" x14ac:dyDescent="0.7">
      <c r="B26" s="47"/>
      <c r="C26" s="47"/>
      <c r="D26" s="51"/>
      <c r="E26" s="47"/>
      <c r="S26" s="21"/>
    </row>
    <row r="27" spans="2:31" s="28" customFormat="1" ht="21" customHeight="1" x14ac:dyDescent="0.7">
      <c r="B27" s="47"/>
      <c r="C27" s="47"/>
      <c r="D27" s="51"/>
      <c r="E27" s="47"/>
      <c r="S27" s="21"/>
    </row>
  </sheetData>
  <mergeCells count="15">
    <mergeCell ref="AA8:AD8"/>
    <mergeCell ref="T7:Y7"/>
    <mergeCell ref="V8:Y8"/>
    <mergeCell ref="T16:Y16"/>
    <mergeCell ref="T18:U18"/>
    <mergeCell ref="W18:W19"/>
    <mergeCell ref="X18:Y18"/>
    <mergeCell ref="T19:U19"/>
    <mergeCell ref="X19:Y19"/>
    <mergeCell ref="F11:H11"/>
    <mergeCell ref="I11:K11"/>
    <mergeCell ref="L11:N11"/>
    <mergeCell ref="O11:Q11"/>
    <mergeCell ref="A1:F1"/>
    <mergeCell ref="E6:Q6"/>
  </mergeCells>
  <conditionalFormatting sqref="W18">
    <cfRule type="cellIs" dxfId="195" priority="1" operator="equal">
      <formula>"Malus"</formula>
    </cfRule>
    <cfRule type="cellIs" dxfId="194" priority="2" operator="equal">
      <formula>"Tolerance"</formula>
    </cfRule>
    <cfRule type="cellIs" dxfId="193" priority="3" operator="equal">
      <formula>"Bonus"</formula>
    </cfRule>
  </conditionalFormatting>
  <conditionalFormatting sqref="X18:X19">
    <cfRule type="cellIs" dxfId="192" priority="4" operator="equal">
      <formula>0</formula>
    </cfRule>
    <cfRule type="cellIs" dxfId="191" priority="5" operator="greaterThan">
      <formula>0</formula>
    </cfRule>
    <cfRule type="cellIs" dxfId="190" priority="6" operator="lessThan">
      <formula>0</formula>
    </cfRule>
  </conditionalFormatting>
  <conditionalFormatting sqref="AA11:AA12">
    <cfRule type="cellIs" dxfId="189" priority="22" operator="equal">
      <formula>"x"</formula>
    </cfRule>
  </conditionalFormatting>
  <conditionalFormatting sqref="AB10:AB14">
    <cfRule type="cellIs" dxfId="188" priority="10" operator="equal">
      <formula>-0.15</formula>
    </cfRule>
    <cfRule type="cellIs" dxfId="187" priority="11" operator="equal">
      <formula>-0.1</formula>
    </cfRule>
    <cfRule type="cellIs" dxfId="186" priority="12" operator="equal">
      <formula>-0.05</formula>
    </cfRule>
    <cfRule type="cellIs" dxfId="185" priority="13" operator="equal">
      <formula>-0.02</formula>
    </cfRule>
    <cfRule type="cellIs" dxfId="184" priority="14" operator="equal">
      <formula>0</formula>
    </cfRule>
    <cfRule type="cellIs" dxfId="183" priority="15" operator="equal">
      <formula>0.02</formula>
    </cfRule>
  </conditionalFormatting>
  <conditionalFormatting sqref="AC10:AC14">
    <cfRule type="cellIs" dxfId="182" priority="16" operator="equal">
      <formula>$I10</formula>
    </cfRule>
    <cfRule type="cellIs" dxfId="181" priority="17" operator="equal">
      <formula>$M10</formula>
    </cfRule>
    <cfRule type="cellIs" dxfId="180" priority="18" operator="equal">
      <formula>$L10</formula>
    </cfRule>
    <cfRule type="cellIs" dxfId="179" priority="19" operator="equal">
      <formula>$K10</formula>
    </cfRule>
    <cfRule type="cellIs" dxfId="178" priority="20" operator="equal">
      <formula>$J10</formula>
    </cfRule>
    <cfRule type="cellIs" dxfId="177" priority="21" operator="equal">
      <formula>$H10</formula>
    </cfRule>
  </conditionalFormatting>
  <dataValidations count="5">
    <dataValidation type="list" allowBlank="1" showInputMessage="1" showErrorMessage="1" sqref="AA10" xr:uid="{4A509598-8131-4557-8457-38C882A2DD09}">
      <formula1>$T$10:$Y$10</formula1>
    </dataValidation>
    <dataValidation type="list" allowBlank="1" showInputMessage="1" showErrorMessage="1" sqref="AA12" xr:uid="{69D172C2-2B72-4DD3-8D1C-A3AEEFC8029D}">
      <formula1>$T$12:$Y$12</formula1>
    </dataValidation>
    <dataValidation type="list" allowBlank="1" showInputMessage="1" showErrorMessage="1" sqref="AA13" xr:uid="{BFC6CFA2-44CF-4A4F-8892-8216E14B1C8F}">
      <formula1>$T$13:$Y$13</formula1>
    </dataValidation>
    <dataValidation type="list" allowBlank="1" showInputMessage="1" showErrorMessage="1" sqref="AA14" xr:uid="{5222524A-08AD-41FD-B95A-F05FC0629281}">
      <formula1>$U$14:$Y$14</formula1>
    </dataValidation>
    <dataValidation type="list" allowBlank="1" showInputMessage="1" showErrorMessage="1" sqref="AA11" xr:uid="{F87649A6-BC04-46DC-8985-D573406A14A2}">
      <formula1>$T$11:$Y$11</formula1>
    </dataValidation>
  </dataValidations>
  <pageMargins left="0.7" right="0.7" top="0.75" bottom="0.75" header="0.3" footer="0.3"/>
  <pageSetup paperSize="9" orientation="portrait" r:id="rId1"/>
  <ignoredErrors>
    <ignoredError sqref="AB14"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5A02F-313C-4B67-8D65-1F110CD34C89}">
  <sheetPr>
    <tabColor theme="3"/>
  </sheetPr>
  <dimension ref="A1:GD27"/>
  <sheetViews>
    <sheetView topLeftCell="A10" zoomScaleNormal="100" workbookViewId="0">
      <selection activeCell="U21" sqref="U21"/>
    </sheetView>
  </sheetViews>
  <sheetFormatPr baseColWidth="10" defaultColWidth="9.08984375" defaultRowHeight="13" outlineLevelCol="1" x14ac:dyDescent="0.6"/>
  <cols>
    <col min="1" max="1" width="6.86328125" style="21" customWidth="1"/>
    <col min="2" max="2" width="11.08984375" style="21" bestFit="1" customWidth="1"/>
    <col min="3" max="3" width="32.453125" style="21" customWidth="1"/>
    <col min="4" max="4" width="99.08984375" style="52" customWidth="1"/>
    <col min="5" max="5" width="15.08984375" style="21" customWidth="1"/>
    <col min="6" max="17" width="4" style="21" customWidth="1"/>
    <col min="18" max="18" width="11.86328125" style="21" customWidth="1"/>
    <col min="19" max="19" width="3.76953125" style="21" customWidth="1"/>
    <col min="20" max="25" width="11.453125" style="21" customWidth="1"/>
    <col min="26" max="26" width="4.2265625" style="21" customWidth="1"/>
    <col min="27" max="28" width="12.453125" style="21" customWidth="1"/>
    <col min="29" max="29" width="12.453125" style="21" customWidth="1" outlineLevel="1"/>
    <col min="30" max="30" width="44.6796875" style="21" customWidth="1"/>
    <col min="31" max="16384" width="9.08984375" style="21"/>
  </cols>
  <sheetData>
    <row r="1" spans="1:186" ht="73.2" customHeight="1" thickBot="1" x14ac:dyDescent="0.75">
      <c r="A1" s="146" t="s">
        <v>2</v>
      </c>
      <c r="B1" s="147"/>
      <c r="C1" s="147"/>
      <c r="D1" s="147"/>
      <c r="E1" s="147"/>
      <c r="F1" s="147"/>
      <c r="G1" s="116"/>
      <c r="H1" s="116"/>
      <c r="I1" s="116"/>
      <c r="J1" s="116"/>
      <c r="K1" s="116"/>
      <c r="L1" s="116"/>
      <c r="M1" s="116"/>
      <c r="N1" s="116"/>
      <c r="O1" s="116"/>
      <c r="P1" s="116"/>
      <c r="Q1" s="116"/>
      <c r="R1" s="117"/>
    </row>
    <row r="2" spans="1:186" s="28" customFormat="1" ht="16" x14ac:dyDescent="0.8">
      <c r="A2" s="29"/>
      <c r="B2" s="47"/>
      <c r="C2" s="47"/>
      <c r="D2" s="51"/>
      <c r="E2" s="47"/>
      <c r="S2" s="21"/>
    </row>
    <row r="3" spans="1:186" s="28" customFormat="1" ht="13.5" x14ac:dyDescent="0.7">
      <c r="A3" s="31" t="s">
        <v>31</v>
      </c>
      <c r="B3" s="54" t="s">
        <v>14</v>
      </c>
      <c r="C3" s="47"/>
      <c r="D3" s="51"/>
      <c r="E3" s="47"/>
      <c r="S3" s="21"/>
    </row>
    <row r="4" spans="1:186" s="28" customFormat="1" ht="7.5" customHeight="1" x14ac:dyDescent="0.7">
      <c r="B4" s="47"/>
      <c r="C4" s="47"/>
      <c r="D4" s="51"/>
      <c r="E4" s="47"/>
      <c r="S4" s="21"/>
    </row>
    <row r="5" spans="1:186" s="28" customFormat="1" ht="7.5" customHeight="1" thickBot="1" x14ac:dyDescent="0.85">
      <c r="B5" s="47"/>
      <c r="C5" s="47"/>
      <c r="D5" s="51"/>
      <c r="E5" s="47"/>
      <c r="S5" s="21"/>
    </row>
    <row r="6" spans="1:186" s="28" customFormat="1" ht="32.25" customHeight="1" thickBot="1" x14ac:dyDescent="0.85">
      <c r="B6" s="47"/>
      <c r="C6" s="47"/>
      <c r="D6" s="51"/>
      <c r="E6" s="156" t="s">
        <v>126</v>
      </c>
      <c r="F6" s="157"/>
      <c r="G6" s="157"/>
      <c r="H6" s="157"/>
      <c r="I6" s="157"/>
      <c r="J6" s="157"/>
      <c r="K6" s="157"/>
      <c r="L6" s="157"/>
      <c r="M6" s="157"/>
      <c r="N6" s="157"/>
      <c r="O6" s="157"/>
      <c r="P6" s="157"/>
      <c r="Q6" s="158"/>
      <c r="S6" s="21"/>
    </row>
    <row r="7" spans="1:186" s="28" customFormat="1" ht="24" customHeight="1" thickBot="1" x14ac:dyDescent="0.85">
      <c r="B7" s="47"/>
      <c r="C7" s="47"/>
      <c r="D7" s="51"/>
      <c r="E7" s="47"/>
      <c r="S7" s="21"/>
      <c r="T7" s="159" t="s">
        <v>32</v>
      </c>
      <c r="U7" s="160"/>
      <c r="V7" s="160"/>
      <c r="W7" s="160"/>
      <c r="X7" s="160"/>
      <c r="Y7" s="161"/>
    </row>
    <row r="8" spans="1:186" s="28" customFormat="1" ht="41.7" customHeight="1" x14ac:dyDescent="0.75">
      <c r="B8" s="47"/>
      <c r="C8" s="57"/>
      <c r="D8" s="55"/>
      <c r="E8" s="57"/>
      <c r="F8" s="55"/>
      <c r="G8" s="55"/>
      <c r="H8" s="55"/>
      <c r="I8" s="55"/>
      <c r="J8" s="55"/>
      <c r="K8" s="55"/>
      <c r="L8" s="55"/>
      <c r="M8" s="55"/>
      <c r="N8" s="55"/>
      <c r="O8" s="55"/>
      <c r="P8" s="55"/>
      <c r="Q8" s="55"/>
      <c r="R8" s="56"/>
      <c r="S8" s="21"/>
      <c r="T8" s="25" t="s">
        <v>11</v>
      </c>
      <c r="U8" s="41" t="s">
        <v>33</v>
      </c>
      <c r="V8" s="165" t="s">
        <v>34</v>
      </c>
      <c r="W8" s="166"/>
      <c r="X8" s="166"/>
      <c r="Y8" s="167"/>
      <c r="Z8" s="58"/>
      <c r="AA8" s="162" t="s">
        <v>106</v>
      </c>
      <c r="AB8" s="163"/>
      <c r="AC8" s="163"/>
      <c r="AD8" s="164"/>
    </row>
    <row r="9" spans="1:186" s="30" customFormat="1" ht="41.15" customHeight="1" x14ac:dyDescent="0.7">
      <c r="A9" s="45" t="s">
        <v>36</v>
      </c>
      <c r="B9" s="42" t="s">
        <v>113</v>
      </c>
      <c r="C9" s="43" t="s">
        <v>37</v>
      </c>
      <c r="D9" s="43" t="s">
        <v>38</v>
      </c>
      <c r="E9" s="43" t="s">
        <v>39</v>
      </c>
      <c r="F9" s="53" t="s">
        <v>40</v>
      </c>
      <c r="G9" s="44" t="s">
        <v>41</v>
      </c>
      <c r="H9" s="44" t="s">
        <v>42</v>
      </c>
      <c r="I9" s="129" t="s">
        <v>43</v>
      </c>
      <c r="J9" s="44" t="s">
        <v>15</v>
      </c>
      <c r="K9" s="44" t="s">
        <v>44</v>
      </c>
      <c r="L9" s="44" t="s">
        <v>45</v>
      </c>
      <c r="M9" s="44" t="s">
        <v>46</v>
      </c>
      <c r="N9" s="44" t="s">
        <v>47</v>
      </c>
      <c r="O9" s="44" t="s">
        <v>48</v>
      </c>
      <c r="P9" s="44" t="s">
        <v>49</v>
      </c>
      <c r="Q9" s="44" t="s">
        <v>50</v>
      </c>
      <c r="R9" s="45" t="s">
        <v>51</v>
      </c>
      <c r="S9" s="21"/>
      <c r="T9" s="64">
        <v>0.02</v>
      </c>
      <c r="U9" s="63">
        <v>0</v>
      </c>
      <c r="V9" s="65">
        <v>-0.02</v>
      </c>
      <c r="W9" s="66">
        <v>-0.05</v>
      </c>
      <c r="X9" s="67">
        <v>-0.1</v>
      </c>
      <c r="Y9" s="68">
        <v>-0.15</v>
      </c>
      <c r="Z9" s="60"/>
      <c r="AA9" s="61" t="s">
        <v>35</v>
      </c>
      <c r="AB9" s="61" t="s">
        <v>105</v>
      </c>
      <c r="AC9" s="62" t="s">
        <v>52</v>
      </c>
      <c r="AD9" s="130" t="s">
        <v>128</v>
      </c>
    </row>
    <row r="10" spans="1:186" s="30" customFormat="1" ht="238.5" customHeight="1" x14ac:dyDescent="0.7">
      <c r="A10" s="72">
        <v>1</v>
      </c>
      <c r="B10" s="72" t="s">
        <v>114</v>
      </c>
      <c r="C10" s="105" t="s">
        <v>103</v>
      </c>
      <c r="D10" s="128" t="s">
        <v>127</v>
      </c>
      <c r="E10" s="78" t="s">
        <v>115</v>
      </c>
      <c r="F10" s="125" t="s">
        <v>54</v>
      </c>
      <c r="G10" s="73" t="s">
        <v>54</v>
      </c>
      <c r="H10" s="73" t="s">
        <v>54</v>
      </c>
      <c r="I10" s="120" t="s">
        <v>54</v>
      </c>
      <c r="J10" s="73" t="s">
        <v>54</v>
      </c>
      <c r="K10" s="73" t="s">
        <v>54</v>
      </c>
      <c r="L10" s="73" t="s">
        <v>54</v>
      </c>
      <c r="M10" s="73" t="s">
        <v>54</v>
      </c>
      <c r="N10" s="73" t="s">
        <v>54</v>
      </c>
      <c r="O10" s="73" t="s">
        <v>54</v>
      </c>
      <c r="P10" s="73" t="s">
        <v>54</v>
      </c>
      <c r="Q10" s="73" t="s">
        <v>54</v>
      </c>
      <c r="R10" s="79">
        <v>0.4</v>
      </c>
      <c r="S10" s="80"/>
      <c r="T10" s="81">
        <v>0</v>
      </c>
      <c r="U10" s="81">
        <v>3</v>
      </c>
      <c r="V10" s="81">
        <v>4</v>
      </c>
      <c r="W10" s="81">
        <v>5</v>
      </c>
      <c r="X10" s="81">
        <v>6</v>
      </c>
      <c r="Y10" s="82" t="s">
        <v>57</v>
      </c>
      <c r="Z10" s="83"/>
      <c r="AA10" s="112"/>
      <c r="AB10" s="108" t="str">
        <f>_xlfn.XLOOKUP(AA10,T10:Y10,T9:Y9,"",0)</f>
        <v/>
      </c>
      <c r="AC10" s="109" t="str">
        <f>IF(AB10&gt;=0,"",AB10*$R10)</f>
        <v/>
      </c>
      <c r="AD10" s="131"/>
    </row>
    <row r="11" spans="1:186" s="28" customFormat="1" ht="154.9" customHeight="1" x14ac:dyDescent="0.7">
      <c r="A11" s="71">
        <v>2</v>
      </c>
      <c r="B11" s="71" t="s">
        <v>114</v>
      </c>
      <c r="C11" s="48" t="s">
        <v>104</v>
      </c>
      <c r="D11" s="124" t="s">
        <v>119</v>
      </c>
      <c r="E11" s="84" t="s">
        <v>116</v>
      </c>
      <c r="F11" s="153" t="s">
        <v>54</v>
      </c>
      <c r="G11" s="153"/>
      <c r="H11" s="153"/>
      <c r="I11" s="154" t="s">
        <v>54</v>
      </c>
      <c r="J11" s="154"/>
      <c r="K11" s="154"/>
      <c r="L11" s="154" t="s">
        <v>54</v>
      </c>
      <c r="M11" s="155"/>
      <c r="N11" s="155"/>
      <c r="O11" s="154" t="s">
        <v>54</v>
      </c>
      <c r="P11" s="155"/>
      <c r="Q11" s="155"/>
      <c r="R11" s="86">
        <v>0.1</v>
      </c>
      <c r="S11" s="80"/>
      <c r="T11" s="87" t="s">
        <v>55</v>
      </c>
      <c r="U11" s="85" t="s">
        <v>59</v>
      </c>
      <c r="V11" s="88" t="s">
        <v>60</v>
      </c>
      <c r="W11" s="88" t="s">
        <v>61</v>
      </c>
      <c r="X11" s="85" t="s">
        <v>56</v>
      </c>
      <c r="Y11" s="85" t="s">
        <v>62</v>
      </c>
      <c r="Z11" s="89"/>
      <c r="AA11" s="104"/>
      <c r="AB11" s="90"/>
      <c r="AC11" s="91"/>
      <c r="AD11" s="134"/>
    </row>
    <row r="12" spans="1:186" s="22" customFormat="1" ht="169.95" customHeight="1" x14ac:dyDescent="0.7">
      <c r="A12" s="71">
        <v>3</v>
      </c>
      <c r="B12" s="71" t="s">
        <v>114</v>
      </c>
      <c r="C12" s="48" t="s">
        <v>64</v>
      </c>
      <c r="D12" s="46" t="s">
        <v>120</v>
      </c>
      <c r="E12" s="84" t="s">
        <v>115</v>
      </c>
      <c r="F12" s="75" t="s">
        <v>54</v>
      </c>
      <c r="G12" s="74" t="s">
        <v>54</v>
      </c>
      <c r="H12" s="74" t="s">
        <v>54</v>
      </c>
      <c r="I12" s="118" t="s">
        <v>54</v>
      </c>
      <c r="J12" s="74" t="s">
        <v>54</v>
      </c>
      <c r="K12" s="74" t="s">
        <v>54</v>
      </c>
      <c r="L12" s="74" t="s">
        <v>54</v>
      </c>
      <c r="M12" s="74" t="s">
        <v>54</v>
      </c>
      <c r="N12" s="74" t="s">
        <v>54</v>
      </c>
      <c r="O12" s="74" t="s">
        <v>54</v>
      </c>
      <c r="P12" s="74" t="s">
        <v>54</v>
      </c>
      <c r="Q12" s="74" t="s">
        <v>54</v>
      </c>
      <c r="R12" s="92">
        <v>0.2</v>
      </c>
      <c r="S12" s="80"/>
      <c r="T12" s="93" t="s">
        <v>112</v>
      </c>
      <c r="U12" s="94" t="s">
        <v>107</v>
      </c>
      <c r="V12" s="94" t="s">
        <v>108</v>
      </c>
      <c r="W12" s="94" t="s">
        <v>109</v>
      </c>
      <c r="X12" s="94" t="s">
        <v>110</v>
      </c>
      <c r="Y12" s="94" t="s">
        <v>111</v>
      </c>
      <c r="Z12" s="95"/>
      <c r="AA12" s="113"/>
      <c r="AB12" s="96" t="str">
        <f>_xlfn.XLOOKUP(AA12,T12:Y12,T9:Y9,"",0)</f>
        <v/>
      </c>
      <c r="AC12" s="69" t="str">
        <f>IF(AB12&gt;=0,"",AB12*$R12)</f>
        <v/>
      </c>
      <c r="AD12" s="132"/>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row>
    <row r="13" spans="1:186" s="28" customFormat="1" ht="60.45" customHeight="1" x14ac:dyDescent="0.7">
      <c r="A13" s="71">
        <v>4</v>
      </c>
      <c r="B13" s="71" t="s">
        <v>78</v>
      </c>
      <c r="C13" s="49" t="s">
        <v>121</v>
      </c>
      <c r="D13" s="97" t="s">
        <v>117</v>
      </c>
      <c r="E13" s="84" t="s">
        <v>115</v>
      </c>
      <c r="F13" s="75" t="s">
        <v>54</v>
      </c>
      <c r="G13" s="74" t="s">
        <v>54</v>
      </c>
      <c r="H13" s="75" t="s">
        <v>54</v>
      </c>
      <c r="I13" s="118" t="s">
        <v>54</v>
      </c>
      <c r="J13" s="75" t="s">
        <v>54</v>
      </c>
      <c r="K13" s="75" t="s">
        <v>54</v>
      </c>
      <c r="L13" s="75" t="s">
        <v>54</v>
      </c>
      <c r="M13" s="75" t="s">
        <v>54</v>
      </c>
      <c r="N13" s="75" t="s">
        <v>54</v>
      </c>
      <c r="O13" s="75" t="s">
        <v>54</v>
      </c>
      <c r="P13" s="75" t="s">
        <v>54</v>
      </c>
      <c r="Q13" s="75" t="s">
        <v>54</v>
      </c>
      <c r="R13" s="86">
        <v>0.15</v>
      </c>
      <c r="S13" s="80"/>
      <c r="T13" s="85" t="s">
        <v>55</v>
      </c>
      <c r="U13" s="86" t="s">
        <v>67</v>
      </c>
      <c r="V13" s="88" t="s">
        <v>60</v>
      </c>
      <c r="W13" s="88" t="s">
        <v>61</v>
      </c>
      <c r="X13" s="88" t="s">
        <v>56</v>
      </c>
      <c r="Y13" s="85" t="s">
        <v>118</v>
      </c>
      <c r="Z13" s="89"/>
      <c r="AA13" s="114"/>
      <c r="AB13" s="96" t="str">
        <f>_xlfn.XLOOKUP(AA13,T13:Y13,T9:Y9,"",0)</f>
        <v/>
      </c>
      <c r="AC13" s="69" t="str">
        <f>IF(AB13&gt;=0,"",AB13*$R13)</f>
        <v/>
      </c>
      <c r="AD13" s="132"/>
    </row>
    <row r="14" spans="1:186" s="28" customFormat="1" ht="228.75" customHeight="1" x14ac:dyDescent="0.7">
      <c r="A14" s="76">
        <v>5</v>
      </c>
      <c r="B14" s="76" t="s">
        <v>114</v>
      </c>
      <c r="C14" s="106" t="s">
        <v>66</v>
      </c>
      <c r="D14" s="107" t="s">
        <v>122</v>
      </c>
      <c r="E14" s="98" t="s">
        <v>115</v>
      </c>
      <c r="F14" s="77" t="s">
        <v>54</v>
      </c>
      <c r="G14" s="126" t="s">
        <v>54</v>
      </c>
      <c r="H14" s="77" t="s">
        <v>54</v>
      </c>
      <c r="I14" s="119" t="s">
        <v>54</v>
      </c>
      <c r="J14" s="77" t="s">
        <v>54</v>
      </c>
      <c r="K14" s="77" t="s">
        <v>54</v>
      </c>
      <c r="L14" s="77" t="s">
        <v>54</v>
      </c>
      <c r="M14" s="77" t="s">
        <v>54</v>
      </c>
      <c r="N14" s="77" t="s">
        <v>54</v>
      </c>
      <c r="O14" s="77" t="s">
        <v>54</v>
      </c>
      <c r="P14" s="77" t="s">
        <v>54</v>
      </c>
      <c r="Q14" s="77" t="s">
        <v>54</v>
      </c>
      <c r="R14" s="99">
        <v>0.15</v>
      </c>
      <c r="S14" s="80"/>
      <c r="T14" s="100"/>
      <c r="U14" s="137" t="s">
        <v>141</v>
      </c>
      <c r="V14" s="101" t="s">
        <v>60</v>
      </c>
      <c r="W14" s="101" t="s">
        <v>61</v>
      </c>
      <c r="X14" s="101" t="s">
        <v>68</v>
      </c>
      <c r="Y14" s="102" t="s">
        <v>69</v>
      </c>
      <c r="Z14" s="89"/>
      <c r="AA14" s="115"/>
      <c r="AB14" s="103" t="str">
        <f>_xlfn.XLOOKUP(AA14,U14:Y14,U9:Y9,"",0)</f>
        <v/>
      </c>
      <c r="AC14" s="70" t="str">
        <f>IF(AB14&gt;=0,"",AB14*$R14)</f>
        <v/>
      </c>
      <c r="AD14" s="133"/>
    </row>
    <row r="15" spans="1:186" s="28" customFormat="1" ht="14.75" x14ac:dyDescent="0.7">
      <c r="B15" s="47"/>
      <c r="C15" s="47"/>
      <c r="D15" s="51"/>
      <c r="E15" s="47"/>
      <c r="R15" s="50"/>
      <c r="S15" s="21"/>
      <c r="AD15" s="59"/>
    </row>
    <row r="16" spans="1:186" s="28" customFormat="1" ht="14.75" x14ac:dyDescent="0.75">
      <c r="B16" s="47"/>
      <c r="C16" s="47"/>
      <c r="D16" s="51"/>
      <c r="E16" s="47"/>
      <c r="R16" s="122">
        <f>SUM(R10:R15)</f>
        <v>1</v>
      </c>
      <c r="S16" s="21"/>
      <c r="T16" s="168" t="s">
        <v>133</v>
      </c>
      <c r="U16" s="169"/>
      <c r="V16" s="169"/>
      <c r="W16" s="169"/>
      <c r="X16" s="169"/>
      <c r="Y16" s="170"/>
      <c r="AD16" s="59"/>
    </row>
    <row r="17" spans="2:31" s="28" customFormat="1" ht="14.75" x14ac:dyDescent="0.75">
      <c r="B17" s="47"/>
      <c r="C17" s="47"/>
      <c r="D17" s="51"/>
      <c r="E17" s="47"/>
      <c r="S17" s="21"/>
      <c r="T17" s="123"/>
      <c r="U17" s="123"/>
      <c r="V17" s="123"/>
      <c r="W17" s="123"/>
      <c r="X17" s="123"/>
      <c r="Y17" s="123"/>
      <c r="AD17" s="59"/>
      <c r="AE17" s="31"/>
    </row>
    <row r="18" spans="2:31" s="28" customFormat="1" ht="29.25" customHeight="1" x14ac:dyDescent="0.7">
      <c r="B18" s="47"/>
      <c r="C18" s="47"/>
      <c r="D18" s="51"/>
      <c r="E18" s="47"/>
      <c r="S18" s="21"/>
      <c r="T18" s="177" t="s">
        <v>159</v>
      </c>
      <c r="U18" s="178"/>
      <c r="V18" s="110"/>
      <c r="W18" s="171" t="str">
        <f>IF(AND(AB10="",AB11="",AB12="",AB13="",AB14=""),"",IF(AND(SUM(AB10,AB12:AB13)=0.06,SUM(AC10:AC14)=0),"Bonus",IF(SUM(AC10:AC14)&lt;0,"Malus","Tolerance")))</f>
        <v/>
      </c>
      <c r="X18" s="173" t="str">
        <f>IF(W18="","",IF(W18="Bonus",0.02,IF(W18="Tolerance",0,SUM(AC10:AC14))))</f>
        <v/>
      </c>
      <c r="Y18" s="174"/>
    </row>
    <row r="19" spans="2:31" s="28" customFormat="1" ht="33" customHeight="1" x14ac:dyDescent="0.7">
      <c r="B19" s="47"/>
      <c r="C19" s="47"/>
      <c r="D19" s="51"/>
      <c r="E19" s="47"/>
      <c r="S19" s="21"/>
      <c r="T19" s="151"/>
      <c r="U19" s="152"/>
      <c r="V19" s="111"/>
      <c r="W19" s="172"/>
      <c r="X19" s="175" t="str">
        <f>IFERROR(T19*X18,"")</f>
        <v/>
      </c>
      <c r="Y19" s="176"/>
    </row>
    <row r="20" spans="2:31" s="28" customFormat="1" ht="13.5" x14ac:dyDescent="0.7">
      <c r="B20" s="47"/>
      <c r="C20" s="47"/>
      <c r="D20" s="51"/>
      <c r="E20" s="47"/>
      <c r="S20" s="21"/>
    </row>
    <row r="21" spans="2:31" s="28" customFormat="1" ht="72.900000000000006" customHeight="1" x14ac:dyDescent="0.7">
      <c r="B21" s="47"/>
      <c r="C21" s="47"/>
      <c r="D21" s="51"/>
      <c r="E21" s="47"/>
      <c r="S21" s="21"/>
    </row>
    <row r="22" spans="2:31" s="28" customFormat="1" ht="13.5" x14ac:dyDescent="0.7">
      <c r="B22" s="47"/>
      <c r="C22" s="47"/>
      <c r="D22" s="51"/>
      <c r="E22" s="47"/>
      <c r="S22" s="21"/>
    </row>
    <row r="23" spans="2:31" s="28" customFormat="1" ht="13.5" x14ac:dyDescent="0.7">
      <c r="B23" s="47"/>
      <c r="C23" s="47"/>
      <c r="D23" s="51"/>
      <c r="E23" s="47"/>
      <c r="S23" s="21"/>
    </row>
    <row r="24" spans="2:31" s="28" customFormat="1" ht="12" customHeight="1" x14ac:dyDescent="0.7">
      <c r="B24" s="47"/>
      <c r="C24" s="47"/>
      <c r="D24" s="51"/>
      <c r="E24" s="47"/>
      <c r="S24" s="21"/>
    </row>
    <row r="25" spans="2:31" s="28" customFormat="1" ht="13.5" x14ac:dyDescent="0.7">
      <c r="B25" s="47"/>
      <c r="C25" s="47"/>
      <c r="D25" s="51"/>
      <c r="E25" s="47"/>
      <c r="S25" s="21"/>
    </row>
    <row r="26" spans="2:31" s="28" customFormat="1" ht="13.5" x14ac:dyDescent="0.7">
      <c r="B26" s="47"/>
      <c r="C26" s="47"/>
      <c r="D26" s="51"/>
      <c r="E26" s="47"/>
      <c r="S26" s="21"/>
    </row>
    <row r="27" spans="2:31" s="28" customFormat="1" ht="21" customHeight="1" x14ac:dyDescent="0.7">
      <c r="B27" s="47"/>
      <c r="C27" s="47"/>
      <c r="D27" s="51"/>
      <c r="E27" s="47"/>
      <c r="S27" s="21"/>
    </row>
  </sheetData>
  <mergeCells count="15">
    <mergeCell ref="AA8:AD8"/>
    <mergeCell ref="T7:Y7"/>
    <mergeCell ref="V8:Y8"/>
    <mergeCell ref="T16:Y16"/>
    <mergeCell ref="T18:U18"/>
    <mergeCell ref="W18:W19"/>
    <mergeCell ref="X18:Y18"/>
    <mergeCell ref="T19:U19"/>
    <mergeCell ref="X19:Y19"/>
    <mergeCell ref="F11:H11"/>
    <mergeCell ref="I11:K11"/>
    <mergeCell ref="L11:N11"/>
    <mergeCell ref="O11:Q11"/>
    <mergeCell ref="A1:F1"/>
    <mergeCell ref="E6:Q6"/>
  </mergeCells>
  <conditionalFormatting sqref="W18">
    <cfRule type="cellIs" dxfId="176" priority="1" operator="equal">
      <formula>"Malus"</formula>
    </cfRule>
    <cfRule type="cellIs" dxfId="175" priority="2" operator="equal">
      <formula>"Tolerance"</formula>
    </cfRule>
    <cfRule type="cellIs" dxfId="174" priority="3" operator="equal">
      <formula>"Bonus"</formula>
    </cfRule>
  </conditionalFormatting>
  <conditionalFormatting sqref="X18:X19">
    <cfRule type="cellIs" dxfId="173" priority="7" operator="equal">
      <formula>0</formula>
    </cfRule>
    <cfRule type="cellIs" dxfId="172" priority="8" operator="greaterThan">
      <formula>0</formula>
    </cfRule>
    <cfRule type="cellIs" dxfId="171" priority="9" operator="lessThan">
      <formula>0</formula>
    </cfRule>
  </conditionalFormatting>
  <conditionalFormatting sqref="AA12">
    <cfRule type="cellIs" dxfId="170" priority="25" operator="equal">
      <formula>"x"</formula>
    </cfRule>
  </conditionalFormatting>
  <conditionalFormatting sqref="AA11:AC11">
    <cfRule type="cellIs" dxfId="169" priority="26" operator="equal">
      <formula>"x"</formula>
    </cfRule>
  </conditionalFormatting>
  <conditionalFormatting sqref="AB10 AB12:AB14">
    <cfRule type="cellIs" dxfId="168" priority="13" operator="equal">
      <formula>-0.15</formula>
    </cfRule>
    <cfRule type="cellIs" dxfId="167" priority="14" operator="equal">
      <formula>-0.1</formula>
    </cfRule>
    <cfRule type="cellIs" dxfId="166" priority="15" operator="equal">
      <formula>-0.05</formula>
    </cfRule>
    <cfRule type="cellIs" dxfId="165" priority="16" operator="equal">
      <formula>-0.02</formula>
    </cfRule>
    <cfRule type="cellIs" dxfId="164" priority="17" operator="equal">
      <formula>0</formula>
    </cfRule>
    <cfRule type="cellIs" dxfId="163" priority="18" operator="equal">
      <formula>0.02</formula>
    </cfRule>
  </conditionalFormatting>
  <conditionalFormatting sqref="AC10 AC12:AC14">
    <cfRule type="cellIs" dxfId="162" priority="19" operator="equal">
      <formula>$I10</formula>
    </cfRule>
    <cfRule type="cellIs" dxfId="161" priority="20" operator="equal">
      <formula>$M10</formula>
    </cfRule>
    <cfRule type="cellIs" dxfId="160" priority="21" operator="equal">
      <formula>$L10</formula>
    </cfRule>
    <cfRule type="cellIs" dxfId="159" priority="22" operator="equal">
      <formula>$K10</formula>
    </cfRule>
    <cfRule type="cellIs" dxfId="158" priority="23" operator="equal">
      <formula>$J10</formula>
    </cfRule>
    <cfRule type="cellIs" dxfId="157" priority="24" operator="equal">
      <formula>$H10</formula>
    </cfRule>
  </conditionalFormatting>
  <dataValidations count="4">
    <dataValidation type="list" allowBlank="1" showInputMessage="1" showErrorMessage="1" sqref="AA14" xr:uid="{699B697C-D46C-40AF-90BE-2678513D821F}">
      <formula1>$U$14:$Y$14</formula1>
    </dataValidation>
    <dataValidation type="list" allowBlank="1" showInputMessage="1" showErrorMessage="1" sqref="AA13" xr:uid="{8EF115B9-8BA8-4F86-A181-70C6A13942E4}">
      <formula1>$T$13:$Y$13</formula1>
    </dataValidation>
    <dataValidation type="list" allowBlank="1" showInputMessage="1" showErrorMessage="1" sqref="AA12" xr:uid="{5B14C21D-32F5-47D7-AA0F-DC73A7E33BC0}">
      <formula1>$T$12:$Y$12</formula1>
    </dataValidation>
    <dataValidation type="list" allowBlank="1" showInputMessage="1" showErrorMessage="1" sqref="AA10" xr:uid="{645B9A7E-62A3-4DEE-8EB9-72C7EF0E22E8}">
      <formula1>$T$10:$Y$10</formula1>
    </dataValidation>
  </dataValidations>
  <pageMargins left="0.7" right="0.7" top="0.75" bottom="0.75" header="0.3" footer="0.3"/>
  <pageSetup paperSize="9" orientation="portrait" r:id="rId1"/>
  <ignoredErrors>
    <ignoredError sqref="AB14"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106F8-2473-4709-995F-96CBF586877F}">
  <sheetPr>
    <tabColor theme="3"/>
  </sheetPr>
  <dimension ref="A1:GD27"/>
  <sheetViews>
    <sheetView topLeftCell="I12" zoomScale="85" zoomScaleNormal="85" workbookViewId="0">
      <selection activeCell="W21" sqref="W21"/>
    </sheetView>
  </sheetViews>
  <sheetFormatPr baseColWidth="10" defaultColWidth="9.08984375" defaultRowHeight="13" outlineLevelCol="1" x14ac:dyDescent="0.6"/>
  <cols>
    <col min="1" max="1" width="6.86328125" style="21" customWidth="1"/>
    <col min="2" max="2" width="11.08984375" style="21" bestFit="1" customWidth="1"/>
    <col min="3" max="3" width="32.453125" style="21" customWidth="1"/>
    <col min="4" max="4" width="99.08984375" style="52" customWidth="1"/>
    <col min="5" max="5" width="15.08984375" style="21" customWidth="1"/>
    <col min="6" max="17" width="4" style="21" customWidth="1"/>
    <col min="18" max="18" width="11.86328125" style="21" customWidth="1"/>
    <col min="19" max="19" width="3.76953125" style="21" customWidth="1"/>
    <col min="20" max="25" width="11.453125" style="21" customWidth="1"/>
    <col min="26" max="26" width="4.2265625" style="21" customWidth="1"/>
    <col min="27" max="28" width="12.453125" style="21" customWidth="1"/>
    <col min="29" max="29" width="12.453125" style="21" customWidth="1" outlineLevel="1"/>
    <col min="30" max="30" width="44.6796875" style="21" customWidth="1"/>
    <col min="31" max="16384" width="9.08984375" style="21"/>
  </cols>
  <sheetData>
    <row r="1" spans="1:186" ht="73.2" customHeight="1" thickBot="1" x14ac:dyDescent="0.75">
      <c r="A1" s="146" t="s">
        <v>2</v>
      </c>
      <c r="B1" s="147"/>
      <c r="C1" s="147"/>
      <c r="D1" s="147"/>
      <c r="E1" s="147"/>
      <c r="F1" s="147"/>
      <c r="G1" s="116"/>
      <c r="H1" s="116"/>
      <c r="I1" s="116"/>
      <c r="J1" s="116"/>
      <c r="K1" s="116"/>
      <c r="L1" s="116"/>
      <c r="M1" s="116"/>
      <c r="N1" s="116"/>
      <c r="O1" s="116"/>
      <c r="P1" s="116"/>
      <c r="Q1" s="116"/>
      <c r="R1" s="117"/>
    </row>
    <row r="2" spans="1:186" s="28" customFormat="1" ht="16" x14ac:dyDescent="0.8">
      <c r="A2" s="29"/>
      <c r="B2" s="47"/>
      <c r="C2" s="47"/>
      <c r="D2" s="51"/>
      <c r="E2" s="47"/>
      <c r="S2" s="21"/>
    </row>
    <row r="3" spans="1:186" s="28" customFormat="1" ht="13.5" x14ac:dyDescent="0.7">
      <c r="A3" s="31" t="s">
        <v>31</v>
      </c>
      <c r="B3" s="54" t="s">
        <v>15</v>
      </c>
      <c r="C3" s="47"/>
      <c r="D3" s="51"/>
      <c r="E3" s="47"/>
      <c r="S3" s="21"/>
    </row>
    <row r="4" spans="1:186" s="28" customFormat="1" ht="7.5" customHeight="1" x14ac:dyDescent="0.7">
      <c r="B4" s="47"/>
      <c r="C4" s="47"/>
      <c r="D4" s="51"/>
      <c r="E4" s="47"/>
      <c r="S4" s="21"/>
    </row>
    <row r="5" spans="1:186" s="28" customFormat="1" ht="7.5" customHeight="1" thickBot="1" x14ac:dyDescent="0.85">
      <c r="B5" s="47"/>
      <c r="C5" s="47"/>
      <c r="D5" s="51"/>
      <c r="E5" s="47"/>
      <c r="S5" s="21"/>
    </row>
    <row r="6" spans="1:186" s="28" customFormat="1" ht="32.25" customHeight="1" thickBot="1" x14ac:dyDescent="0.85">
      <c r="B6" s="47"/>
      <c r="C6" s="47"/>
      <c r="D6" s="51"/>
      <c r="E6" s="156" t="s">
        <v>126</v>
      </c>
      <c r="F6" s="157"/>
      <c r="G6" s="157"/>
      <c r="H6" s="157"/>
      <c r="I6" s="157"/>
      <c r="J6" s="157"/>
      <c r="K6" s="157"/>
      <c r="L6" s="157"/>
      <c r="M6" s="157"/>
      <c r="N6" s="157"/>
      <c r="O6" s="157"/>
      <c r="P6" s="157"/>
      <c r="Q6" s="158"/>
      <c r="S6" s="21"/>
    </row>
    <row r="7" spans="1:186" s="28" customFormat="1" ht="24" customHeight="1" thickBot="1" x14ac:dyDescent="0.85">
      <c r="B7" s="47"/>
      <c r="C7" s="47"/>
      <c r="D7" s="51"/>
      <c r="E7" s="47"/>
      <c r="S7" s="21"/>
      <c r="T7" s="159" t="s">
        <v>32</v>
      </c>
      <c r="U7" s="160"/>
      <c r="V7" s="160"/>
      <c r="W7" s="160"/>
      <c r="X7" s="160"/>
      <c r="Y7" s="161"/>
    </row>
    <row r="8" spans="1:186" s="28" customFormat="1" ht="41.7" customHeight="1" x14ac:dyDescent="0.75">
      <c r="B8" s="47"/>
      <c r="C8" s="57"/>
      <c r="D8" s="55"/>
      <c r="E8" s="57"/>
      <c r="F8" s="55"/>
      <c r="G8" s="55"/>
      <c r="H8" s="55"/>
      <c r="I8" s="55"/>
      <c r="J8" s="55"/>
      <c r="K8" s="55"/>
      <c r="L8" s="55"/>
      <c r="M8" s="55"/>
      <c r="N8" s="55"/>
      <c r="O8" s="55"/>
      <c r="P8" s="55"/>
      <c r="Q8" s="55"/>
      <c r="R8" s="56"/>
      <c r="S8" s="21"/>
      <c r="T8" s="25" t="s">
        <v>11</v>
      </c>
      <c r="U8" s="41" t="s">
        <v>33</v>
      </c>
      <c r="V8" s="165" t="s">
        <v>34</v>
      </c>
      <c r="W8" s="166"/>
      <c r="X8" s="166"/>
      <c r="Y8" s="167"/>
      <c r="Z8" s="58"/>
      <c r="AA8" s="162" t="s">
        <v>106</v>
      </c>
      <c r="AB8" s="163"/>
      <c r="AC8" s="163"/>
      <c r="AD8" s="164"/>
    </row>
    <row r="9" spans="1:186" s="30" customFormat="1" ht="41.15" customHeight="1" x14ac:dyDescent="0.7">
      <c r="A9" s="45" t="s">
        <v>36</v>
      </c>
      <c r="B9" s="42" t="s">
        <v>113</v>
      </c>
      <c r="C9" s="43" t="s">
        <v>37</v>
      </c>
      <c r="D9" s="43" t="s">
        <v>38</v>
      </c>
      <c r="E9" s="43" t="s">
        <v>39</v>
      </c>
      <c r="F9" s="53" t="s">
        <v>40</v>
      </c>
      <c r="G9" s="44" t="s">
        <v>41</v>
      </c>
      <c r="H9" s="44" t="s">
        <v>42</v>
      </c>
      <c r="I9" s="44" t="s">
        <v>43</v>
      </c>
      <c r="J9" s="129" t="s">
        <v>15</v>
      </c>
      <c r="K9" s="44" t="s">
        <v>44</v>
      </c>
      <c r="L9" s="44" t="s">
        <v>45</v>
      </c>
      <c r="M9" s="44" t="s">
        <v>46</v>
      </c>
      <c r="N9" s="44" t="s">
        <v>47</v>
      </c>
      <c r="O9" s="44" t="s">
        <v>48</v>
      </c>
      <c r="P9" s="44" t="s">
        <v>49</v>
      </c>
      <c r="Q9" s="44" t="s">
        <v>50</v>
      </c>
      <c r="R9" s="45" t="s">
        <v>51</v>
      </c>
      <c r="S9" s="21"/>
      <c r="T9" s="64">
        <v>0.02</v>
      </c>
      <c r="U9" s="63">
        <v>0</v>
      </c>
      <c r="V9" s="65">
        <v>-0.02</v>
      </c>
      <c r="W9" s="66">
        <v>-0.05</v>
      </c>
      <c r="X9" s="67">
        <v>-0.1</v>
      </c>
      <c r="Y9" s="68">
        <v>-0.15</v>
      </c>
      <c r="Z9" s="60"/>
      <c r="AA9" s="61" t="s">
        <v>35</v>
      </c>
      <c r="AB9" s="61" t="s">
        <v>105</v>
      </c>
      <c r="AC9" s="62" t="s">
        <v>52</v>
      </c>
      <c r="AD9" s="130" t="s">
        <v>128</v>
      </c>
    </row>
    <row r="10" spans="1:186" s="30" customFormat="1" ht="245.65" customHeight="1" x14ac:dyDescent="0.7">
      <c r="A10" s="72">
        <v>1</v>
      </c>
      <c r="B10" s="72" t="s">
        <v>114</v>
      </c>
      <c r="C10" s="105" t="s">
        <v>103</v>
      </c>
      <c r="D10" s="128" t="s">
        <v>127</v>
      </c>
      <c r="E10" s="78" t="s">
        <v>115</v>
      </c>
      <c r="F10" s="125" t="s">
        <v>54</v>
      </c>
      <c r="G10" s="73" t="s">
        <v>54</v>
      </c>
      <c r="H10" s="73" t="s">
        <v>54</v>
      </c>
      <c r="I10" s="73" t="s">
        <v>54</v>
      </c>
      <c r="J10" s="120" t="s">
        <v>54</v>
      </c>
      <c r="K10" s="73" t="s">
        <v>54</v>
      </c>
      <c r="L10" s="73" t="s">
        <v>54</v>
      </c>
      <c r="M10" s="73" t="s">
        <v>54</v>
      </c>
      <c r="N10" s="73" t="s">
        <v>54</v>
      </c>
      <c r="O10" s="73" t="s">
        <v>54</v>
      </c>
      <c r="P10" s="73" t="s">
        <v>54</v>
      </c>
      <c r="Q10" s="73" t="s">
        <v>54</v>
      </c>
      <c r="R10" s="79">
        <v>0.4</v>
      </c>
      <c r="S10" s="80"/>
      <c r="T10" s="81">
        <v>0</v>
      </c>
      <c r="U10" s="81">
        <v>3</v>
      </c>
      <c r="V10" s="81">
        <v>4</v>
      </c>
      <c r="W10" s="81">
        <v>5</v>
      </c>
      <c r="X10" s="81">
        <v>6</v>
      </c>
      <c r="Y10" s="82" t="s">
        <v>57</v>
      </c>
      <c r="Z10" s="83"/>
      <c r="AA10" s="112"/>
      <c r="AB10" s="108" t="str">
        <f>_xlfn.XLOOKUP(AA10,T10:Y10,T9:Y9,"",0)</f>
        <v/>
      </c>
      <c r="AC10" s="109" t="str">
        <f>IF(AB10&gt;=0,"",AB10*$R10)</f>
        <v/>
      </c>
      <c r="AD10" s="131"/>
    </row>
    <row r="11" spans="1:186" s="28" customFormat="1" ht="154.9" customHeight="1" x14ac:dyDescent="0.7">
      <c r="A11" s="71">
        <v>2</v>
      </c>
      <c r="B11" s="71" t="s">
        <v>114</v>
      </c>
      <c r="C11" s="48" t="s">
        <v>104</v>
      </c>
      <c r="D11" s="124" t="s">
        <v>119</v>
      </c>
      <c r="E11" s="84" t="s">
        <v>116</v>
      </c>
      <c r="F11" s="153" t="s">
        <v>54</v>
      </c>
      <c r="G11" s="153"/>
      <c r="H11" s="153"/>
      <c r="I11" s="154" t="s">
        <v>54</v>
      </c>
      <c r="J11" s="154"/>
      <c r="K11" s="154"/>
      <c r="L11" s="154" t="s">
        <v>54</v>
      </c>
      <c r="M11" s="155"/>
      <c r="N11" s="155"/>
      <c r="O11" s="154" t="s">
        <v>54</v>
      </c>
      <c r="P11" s="155"/>
      <c r="Q11" s="155"/>
      <c r="R11" s="86">
        <v>0.1</v>
      </c>
      <c r="S11" s="80"/>
      <c r="T11" s="87" t="s">
        <v>55</v>
      </c>
      <c r="U11" s="85" t="s">
        <v>59</v>
      </c>
      <c r="V11" s="88" t="s">
        <v>60</v>
      </c>
      <c r="W11" s="88" t="s">
        <v>61</v>
      </c>
      <c r="X11" s="85" t="s">
        <v>56</v>
      </c>
      <c r="Y11" s="85" t="s">
        <v>62</v>
      </c>
      <c r="Z11" s="89"/>
      <c r="AA11" s="104"/>
      <c r="AB11" s="90"/>
      <c r="AC11" s="91"/>
      <c r="AD11" s="134"/>
    </row>
    <row r="12" spans="1:186" s="22" customFormat="1" ht="169.95" customHeight="1" x14ac:dyDescent="0.7">
      <c r="A12" s="71">
        <v>3</v>
      </c>
      <c r="B12" s="71" t="s">
        <v>114</v>
      </c>
      <c r="C12" s="48" t="s">
        <v>64</v>
      </c>
      <c r="D12" s="46" t="s">
        <v>120</v>
      </c>
      <c r="E12" s="84" t="s">
        <v>115</v>
      </c>
      <c r="F12" s="75" t="s">
        <v>54</v>
      </c>
      <c r="G12" s="74" t="s">
        <v>54</v>
      </c>
      <c r="H12" s="74" t="s">
        <v>54</v>
      </c>
      <c r="I12" s="74" t="s">
        <v>54</v>
      </c>
      <c r="J12" s="118" t="s">
        <v>54</v>
      </c>
      <c r="K12" s="74" t="s">
        <v>54</v>
      </c>
      <c r="L12" s="74" t="s">
        <v>54</v>
      </c>
      <c r="M12" s="74" t="s">
        <v>54</v>
      </c>
      <c r="N12" s="74" t="s">
        <v>54</v>
      </c>
      <c r="O12" s="74" t="s">
        <v>54</v>
      </c>
      <c r="P12" s="74" t="s">
        <v>54</v>
      </c>
      <c r="Q12" s="74" t="s">
        <v>54</v>
      </c>
      <c r="R12" s="92">
        <v>0.2</v>
      </c>
      <c r="S12" s="80"/>
      <c r="T12" s="93" t="s">
        <v>112</v>
      </c>
      <c r="U12" s="94" t="s">
        <v>107</v>
      </c>
      <c r="V12" s="94" t="s">
        <v>108</v>
      </c>
      <c r="W12" s="94" t="s">
        <v>109</v>
      </c>
      <c r="X12" s="94" t="s">
        <v>110</v>
      </c>
      <c r="Y12" s="94" t="s">
        <v>111</v>
      </c>
      <c r="Z12" s="95"/>
      <c r="AA12" s="113"/>
      <c r="AB12" s="96" t="str">
        <f>_xlfn.XLOOKUP(AA12,T12:Y12,T9:Y9,"",0)</f>
        <v/>
      </c>
      <c r="AC12" s="69" t="str">
        <f>IF(AB12&gt;=0,"",AB12*$R12)</f>
        <v/>
      </c>
      <c r="AD12" s="132"/>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row>
    <row r="13" spans="1:186" s="28" customFormat="1" ht="60.45" customHeight="1" x14ac:dyDescent="0.7">
      <c r="A13" s="71">
        <v>4</v>
      </c>
      <c r="B13" s="71" t="s">
        <v>78</v>
      </c>
      <c r="C13" s="49" t="s">
        <v>121</v>
      </c>
      <c r="D13" s="97" t="s">
        <v>117</v>
      </c>
      <c r="E13" s="84" t="s">
        <v>115</v>
      </c>
      <c r="F13" s="75" t="s">
        <v>54</v>
      </c>
      <c r="G13" s="74" t="s">
        <v>54</v>
      </c>
      <c r="H13" s="75" t="s">
        <v>54</v>
      </c>
      <c r="I13" s="75" t="s">
        <v>54</v>
      </c>
      <c r="J13" s="118" t="s">
        <v>54</v>
      </c>
      <c r="K13" s="75" t="s">
        <v>54</v>
      </c>
      <c r="L13" s="75" t="s">
        <v>54</v>
      </c>
      <c r="M13" s="75" t="s">
        <v>54</v>
      </c>
      <c r="N13" s="75" t="s">
        <v>54</v>
      </c>
      <c r="O13" s="75" t="s">
        <v>54</v>
      </c>
      <c r="P13" s="75" t="s">
        <v>54</v>
      </c>
      <c r="Q13" s="75" t="s">
        <v>54</v>
      </c>
      <c r="R13" s="86">
        <v>0.15</v>
      </c>
      <c r="S13" s="80"/>
      <c r="T13" s="85" t="s">
        <v>55</v>
      </c>
      <c r="U13" s="86" t="s">
        <v>67</v>
      </c>
      <c r="V13" s="88" t="s">
        <v>60</v>
      </c>
      <c r="W13" s="88" t="s">
        <v>61</v>
      </c>
      <c r="X13" s="88" t="s">
        <v>56</v>
      </c>
      <c r="Y13" s="85" t="s">
        <v>118</v>
      </c>
      <c r="Z13" s="89"/>
      <c r="AA13" s="114"/>
      <c r="AB13" s="96" t="str">
        <f>_xlfn.XLOOKUP(AA13,T13:Y13,T9:Y9,"",0)</f>
        <v/>
      </c>
      <c r="AC13" s="69" t="str">
        <f>IF(AB13&gt;=0,"",AB13*$R13)</f>
        <v/>
      </c>
      <c r="AD13" s="132"/>
    </row>
    <row r="14" spans="1:186" s="28" customFormat="1" ht="228.75" customHeight="1" x14ac:dyDescent="0.7">
      <c r="A14" s="76">
        <v>5</v>
      </c>
      <c r="B14" s="76" t="s">
        <v>114</v>
      </c>
      <c r="C14" s="106" t="s">
        <v>66</v>
      </c>
      <c r="D14" s="107" t="s">
        <v>122</v>
      </c>
      <c r="E14" s="98" t="s">
        <v>115</v>
      </c>
      <c r="F14" s="77" t="s">
        <v>54</v>
      </c>
      <c r="G14" s="126" t="s">
        <v>54</v>
      </c>
      <c r="H14" s="77" t="s">
        <v>54</v>
      </c>
      <c r="I14" s="77" t="s">
        <v>54</v>
      </c>
      <c r="J14" s="119" t="s">
        <v>54</v>
      </c>
      <c r="K14" s="77" t="s">
        <v>54</v>
      </c>
      <c r="L14" s="77" t="s">
        <v>54</v>
      </c>
      <c r="M14" s="77" t="s">
        <v>54</v>
      </c>
      <c r="N14" s="77" t="s">
        <v>54</v>
      </c>
      <c r="O14" s="77" t="s">
        <v>54</v>
      </c>
      <c r="P14" s="77" t="s">
        <v>54</v>
      </c>
      <c r="Q14" s="77" t="s">
        <v>54</v>
      </c>
      <c r="R14" s="99">
        <v>0.15</v>
      </c>
      <c r="S14" s="80"/>
      <c r="T14" s="100"/>
      <c r="U14" s="137" t="s">
        <v>141</v>
      </c>
      <c r="V14" s="101" t="s">
        <v>60</v>
      </c>
      <c r="W14" s="101" t="s">
        <v>61</v>
      </c>
      <c r="X14" s="101" t="s">
        <v>68</v>
      </c>
      <c r="Y14" s="102" t="s">
        <v>69</v>
      </c>
      <c r="Z14" s="89"/>
      <c r="AA14" s="115"/>
      <c r="AB14" s="103" t="str">
        <f>_xlfn.XLOOKUP(AA14,U14:Y14,U9:Y9,"",0)</f>
        <v/>
      </c>
      <c r="AC14" s="70" t="str">
        <f>IF(AB14&gt;=0,"",AB14*$R14)</f>
        <v/>
      </c>
      <c r="AD14" s="133"/>
    </row>
    <row r="15" spans="1:186" s="28" customFormat="1" ht="14.75" x14ac:dyDescent="0.7">
      <c r="B15" s="47"/>
      <c r="C15" s="47"/>
      <c r="D15" s="51"/>
      <c r="E15" s="47"/>
      <c r="R15" s="50"/>
      <c r="S15" s="21"/>
      <c r="AD15" s="59"/>
    </row>
    <row r="16" spans="1:186" s="28" customFormat="1" ht="14.75" x14ac:dyDescent="0.75">
      <c r="B16" s="47"/>
      <c r="C16" s="47"/>
      <c r="D16" s="51"/>
      <c r="E16" s="47"/>
      <c r="R16" s="122">
        <f>SUM(R10:R15)</f>
        <v>1</v>
      </c>
      <c r="S16" s="21"/>
      <c r="T16" s="168" t="s">
        <v>125</v>
      </c>
      <c r="U16" s="169"/>
      <c r="V16" s="169"/>
      <c r="W16" s="169"/>
      <c r="X16" s="169"/>
      <c r="Y16" s="170"/>
      <c r="AD16" s="59"/>
    </row>
    <row r="17" spans="2:31" s="28" customFormat="1" ht="14.75" x14ac:dyDescent="0.75">
      <c r="B17" s="47"/>
      <c r="C17" s="47"/>
      <c r="D17" s="51"/>
      <c r="E17" s="47"/>
      <c r="S17" s="21"/>
      <c r="T17" s="123"/>
      <c r="U17" s="123"/>
      <c r="V17" s="123"/>
      <c r="W17" s="123"/>
      <c r="X17" s="123"/>
      <c r="Y17" s="123"/>
      <c r="AD17" s="59"/>
      <c r="AE17" s="31"/>
    </row>
    <row r="18" spans="2:31" s="28" customFormat="1" ht="29.25" customHeight="1" x14ac:dyDescent="0.7">
      <c r="B18" s="47"/>
      <c r="C18" s="47"/>
      <c r="D18" s="51"/>
      <c r="E18" s="47"/>
      <c r="S18" s="21"/>
      <c r="T18" s="177" t="s">
        <v>159</v>
      </c>
      <c r="U18" s="178"/>
      <c r="V18" s="110"/>
      <c r="W18" s="171" t="str">
        <f>IF(AND(AB10="",AB11="",AB12="",AB13="",AB14=""),"",IF(AND(SUM(AB10,AB12:AB13)=0.06,SUM(AC10:AC14)=0),"Bonus",IF(SUM(AC10:AC14)&lt;0,"Malus","Tolerance")))</f>
        <v/>
      </c>
      <c r="X18" s="173" t="str">
        <f>IF(W18="","",IF(W18="Bonus",0.02,IF(W18="Tolerance",0,SUM(AC10:AC14))))</f>
        <v/>
      </c>
      <c r="Y18" s="174"/>
    </row>
    <row r="19" spans="2:31" s="28" customFormat="1" ht="33" customHeight="1" x14ac:dyDescent="0.7">
      <c r="B19" s="47"/>
      <c r="C19" s="47"/>
      <c r="D19" s="51"/>
      <c r="E19" s="47"/>
      <c r="S19" s="21"/>
      <c r="T19" s="151"/>
      <c r="U19" s="152"/>
      <c r="V19" s="111"/>
      <c r="W19" s="172"/>
      <c r="X19" s="175" t="str">
        <f>IFERROR(T19*X18,"")</f>
        <v/>
      </c>
      <c r="Y19" s="176"/>
    </row>
    <row r="20" spans="2:31" s="28" customFormat="1" ht="13.5" x14ac:dyDescent="0.7">
      <c r="B20" s="47"/>
      <c r="C20" s="47"/>
      <c r="D20" s="51"/>
      <c r="E20" s="47"/>
      <c r="S20" s="21"/>
    </row>
    <row r="21" spans="2:31" s="28" customFormat="1" ht="72.900000000000006" customHeight="1" x14ac:dyDescent="0.7">
      <c r="B21" s="47"/>
      <c r="C21" s="47"/>
      <c r="D21" s="51"/>
      <c r="E21" s="47"/>
      <c r="S21" s="21"/>
    </row>
    <row r="22" spans="2:31" s="28" customFormat="1" ht="13.5" x14ac:dyDescent="0.7">
      <c r="B22" s="47"/>
      <c r="C22" s="47"/>
      <c r="D22" s="51"/>
      <c r="E22" s="47"/>
      <c r="S22" s="21"/>
    </row>
    <row r="23" spans="2:31" s="28" customFormat="1" ht="13.5" x14ac:dyDescent="0.7">
      <c r="B23" s="47"/>
      <c r="C23" s="47"/>
      <c r="D23" s="51"/>
      <c r="E23" s="47"/>
      <c r="S23" s="21"/>
    </row>
    <row r="24" spans="2:31" s="28" customFormat="1" ht="12" customHeight="1" x14ac:dyDescent="0.7">
      <c r="B24" s="47"/>
      <c r="C24" s="47"/>
      <c r="D24" s="51"/>
      <c r="E24" s="47"/>
      <c r="S24" s="21"/>
    </row>
    <row r="25" spans="2:31" s="28" customFormat="1" ht="13.5" x14ac:dyDescent="0.7">
      <c r="B25" s="47"/>
      <c r="C25" s="47"/>
      <c r="D25" s="51"/>
      <c r="E25" s="47"/>
      <c r="S25" s="21"/>
    </row>
    <row r="26" spans="2:31" s="28" customFormat="1" ht="13.5" x14ac:dyDescent="0.7">
      <c r="B26" s="47"/>
      <c r="C26" s="47"/>
      <c r="D26" s="51"/>
      <c r="E26" s="47"/>
      <c r="S26" s="21"/>
    </row>
    <row r="27" spans="2:31" s="28" customFormat="1" ht="21" customHeight="1" x14ac:dyDescent="0.7">
      <c r="B27" s="47"/>
      <c r="C27" s="47"/>
      <c r="D27" s="51"/>
      <c r="E27" s="47"/>
      <c r="S27" s="21"/>
    </row>
  </sheetData>
  <mergeCells count="15">
    <mergeCell ref="AA8:AD8"/>
    <mergeCell ref="T7:Y7"/>
    <mergeCell ref="V8:Y8"/>
    <mergeCell ref="T16:Y16"/>
    <mergeCell ref="T18:U18"/>
    <mergeCell ref="W18:W19"/>
    <mergeCell ref="X18:Y18"/>
    <mergeCell ref="T19:U19"/>
    <mergeCell ref="X19:Y19"/>
    <mergeCell ref="F11:H11"/>
    <mergeCell ref="I11:K11"/>
    <mergeCell ref="L11:N11"/>
    <mergeCell ref="O11:Q11"/>
    <mergeCell ref="A1:F1"/>
    <mergeCell ref="E6:Q6"/>
  </mergeCells>
  <conditionalFormatting sqref="W18">
    <cfRule type="cellIs" dxfId="156" priority="1" operator="equal">
      <formula>"Malus"</formula>
    </cfRule>
    <cfRule type="cellIs" dxfId="155" priority="2" operator="equal">
      <formula>"Tolerance"</formula>
    </cfRule>
    <cfRule type="cellIs" dxfId="154" priority="3" operator="equal">
      <formula>"Bonus"</formula>
    </cfRule>
  </conditionalFormatting>
  <conditionalFormatting sqref="X18:X19">
    <cfRule type="cellIs" dxfId="153" priority="7" operator="equal">
      <formula>0</formula>
    </cfRule>
    <cfRule type="cellIs" dxfId="152" priority="8" operator="greaterThan">
      <formula>0</formula>
    </cfRule>
    <cfRule type="cellIs" dxfId="151" priority="9" operator="lessThan">
      <formula>0</formula>
    </cfRule>
  </conditionalFormatting>
  <conditionalFormatting sqref="AA12">
    <cfRule type="cellIs" dxfId="150" priority="25" operator="equal">
      <formula>"x"</formula>
    </cfRule>
  </conditionalFormatting>
  <conditionalFormatting sqref="AA11:AC11">
    <cfRule type="cellIs" dxfId="149" priority="26" operator="equal">
      <formula>"x"</formula>
    </cfRule>
  </conditionalFormatting>
  <conditionalFormatting sqref="AB10 AB12:AB14">
    <cfRule type="cellIs" dxfId="148" priority="13" operator="equal">
      <formula>-0.15</formula>
    </cfRule>
    <cfRule type="cellIs" dxfId="147" priority="14" operator="equal">
      <formula>-0.1</formula>
    </cfRule>
    <cfRule type="cellIs" dxfId="146" priority="15" operator="equal">
      <formula>-0.05</formula>
    </cfRule>
    <cfRule type="cellIs" dxfId="145" priority="16" operator="equal">
      <formula>-0.02</formula>
    </cfRule>
    <cfRule type="cellIs" dxfId="144" priority="17" operator="equal">
      <formula>0</formula>
    </cfRule>
    <cfRule type="cellIs" dxfId="143" priority="18" operator="equal">
      <formula>0.02</formula>
    </cfRule>
  </conditionalFormatting>
  <conditionalFormatting sqref="AC10 AC12:AC14">
    <cfRule type="cellIs" dxfId="142" priority="19" operator="equal">
      <formula>$I10</formula>
    </cfRule>
    <cfRule type="cellIs" dxfId="141" priority="20" operator="equal">
      <formula>$M10</formula>
    </cfRule>
    <cfRule type="cellIs" dxfId="140" priority="21" operator="equal">
      <formula>$L10</formula>
    </cfRule>
    <cfRule type="cellIs" dxfId="139" priority="22" operator="equal">
      <formula>$K10</formula>
    </cfRule>
    <cfRule type="cellIs" dxfId="138" priority="23" operator="equal">
      <formula>$J10</formula>
    </cfRule>
    <cfRule type="cellIs" dxfId="137" priority="24" operator="equal">
      <formula>$H10</formula>
    </cfRule>
  </conditionalFormatting>
  <dataValidations count="4">
    <dataValidation type="list" allowBlank="1" showInputMessage="1" showErrorMessage="1" sqref="AA10" xr:uid="{007FE7F5-BEB9-4872-875A-820481B07D03}">
      <formula1>$T$10:$Y$10</formula1>
    </dataValidation>
    <dataValidation type="list" allowBlank="1" showInputMessage="1" showErrorMessage="1" sqref="AA12" xr:uid="{C2047CAE-857E-4C94-AF68-538490A3AC59}">
      <formula1>$T$12:$Y$12</formula1>
    </dataValidation>
    <dataValidation type="list" allowBlank="1" showInputMessage="1" showErrorMessage="1" sqref="AA13" xr:uid="{33C1B39A-7186-4F39-848D-0037C78900E1}">
      <formula1>$T$13:$Y$13</formula1>
    </dataValidation>
    <dataValidation type="list" allowBlank="1" showInputMessage="1" showErrorMessage="1" sqref="AA14" xr:uid="{569F5DDE-633A-4EF7-991B-7AE683662766}">
      <formula1>$U$14:$Y$14</formula1>
    </dataValidation>
  </dataValidations>
  <pageMargins left="0.7" right="0.7" top="0.75" bottom="0.75" header="0.3" footer="0.3"/>
  <pageSetup paperSize="9" orientation="portrait" r:id="rId1"/>
  <ignoredErrors>
    <ignoredError sqref="AB14"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9F66C-BECE-4F6B-B5CA-256CE83CBE54}">
  <sheetPr>
    <tabColor theme="3"/>
  </sheetPr>
  <dimension ref="A1:GD27"/>
  <sheetViews>
    <sheetView topLeftCell="R12" zoomScale="85" zoomScaleNormal="85" workbookViewId="0">
      <selection activeCell="W21" sqref="W21"/>
    </sheetView>
  </sheetViews>
  <sheetFormatPr baseColWidth="10" defaultColWidth="9.08984375" defaultRowHeight="13" outlineLevelCol="1" x14ac:dyDescent="0.6"/>
  <cols>
    <col min="1" max="1" width="6.86328125" style="21" customWidth="1"/>
    <col min="2" max="2" width="11.08984375" style="21" bestFit="1" customWidth="1"/>
    <col min="3" max="3" width="32.453125" style="21" customWidth="1"/>
    <col min="4" max="4" width="99.08984375" style="52" customWidth="1"/>
    <col min="5" max="5" width="15.08984375" style="21" customWidth="1"/>
    <col min="6" max="17" width="4" style="21" customWidth="1"/>
    <col min="18" max="18" width="11.86328125" style="21" customWidth="1"/>
    <col min="19" max="19" width="3.76953125" style="21" customWidth="1"/>
    <col min="20" max="25" width="11.453125" style="21" customWidth="1"/>
    <col min="26" max="26" width="4.2265625" style="21" customWidth="1"/>
    <col min="27" max="28" width="12.453125" style="21" customWidth="1"/>
    <col min="29" max="29" width="12.453125" style="21" customWidth="1" outlineLevel="1"/>
    <col min="30" max="30" width="44.6796875" style="21" customWidth="1"/>
    <col min="31" max="16384" width="9.08984375" style="21"/>
  </cols>
  <sheetData>
    <row r="1" spans="1:186" ht="73.2" customHeight="1" thickBot="1" x14ac:dyDescent="0.75">
      <c r="A1" s="146" t="s">
        <v>2</v>
      </c>
      <c r="B1" s="147"/>
      <c r="C1" s="147"/>
      <c r="D1" s="147"/>
      <c r="E1" s="147"/>
      <c r="F1" s="147"/>
      <c r="G1" s="116"/>
      <c r="H1" s="116"/>
      <c r="I1" s="116"/>
      <c r="J1" s="116"/>
      <c r="K1" s="116"/>
      <c r="L1" s="116"/>
      <c r="M1" s="116"/>
      <c r="N1" s="116"/>
      <c r="O1" s="116"/>
      <c r="P1" s="116"/>
      <c r="Q1" s="116"/>
      <c r="R1" s="117"/>
    </row>
    <row r="2" spans="1:186" s="28" customFormat="1" ht="16" x14ac:dyDescent="0.8">
      <c r="A2" s="29"/>
      <c r="B2" s="47"/>
      <c r="C2" s="47"/>
      <c r="D2" s="51"/>
      <c r="E2" s="47"/>
      <c r="S2" s="21"/>
    </row>
    <row r="3" spans="1:186" s="28" customFormat="1" ht="13.5" x14ac:dyDescent="0.7">
      <c r="A3" s="31" t="s">
        <v>31</v>
      </c>
      <c r="B3" s="54" t="s">
        <v>16</v>
      </c>
      <c r="C3" s="47"/>
      <c r="D3" s="51"/>
      <c r="E3" s="47"/>
      <c r="S3" s="21"/>
    </row>
    <row r="4" spans="1:186" s="28" customFormat="1" ht="7.5" customHeight="1" x14ac:dyDescent="0.7">
      <c r="B4" s="47"/>
      <c r="C4" s="47"/>
      <c r="D4" s="51"/>
      <c r="E4" s="47"/>
      <c r="S4" s="21"/>
    </row>
    <row r="5" spans="1:186" s="28" customFormat="1" ht="7.5" customHeight="1" thickBot="1" x14ac:dyDescent="0.85">
      <c r="B5" s="47"/>
      <c r="C5" s="47"/>
      <c r="D5" s="51"/>
      <c r="E5" s="47"/>
      <c r="S5" s="21"/>
    </row>
    <row r="6" spans="1:186" s="28" customFormat="1" ht="32.25" customHeight="1" thickBot="1" x14ac:dyDescent="0.85">
      <c r="B6" s="47"/>
      <c r="C6" s="47"/>
      <c r="D6" s="51"/>
      <c r="E6" s="156" t="s">
        <v>126</v>
      </c>
      <c r="F6" s="157"/>
      <c r="G6" s="157"/>
      <c r="H6" s="157"/>
      <c r="I6" s="157"/>
      <c r="J6" s="157"/>
      <c r="K6" s="157"/>
      <c r="L6" s="157"/>
      <c r="M6" s="157"/>
      <c r="N6" s="157"/>
      <c r="O6" s="157"/>
      <c r="P6" s="157"/>
      <c r="Q6" s="158"/>
      <c r="S6" s="21"/>
    </row>
    <row r="7" spans="1:186" s="28" customFormat="1" ht="24" customHeight="1" thickBot="1" x14ac:dyDescent="0.85">
      <c r="B7" s="47"/>
      <c r="C7" s="47"/>
      <c r="D7" s="51"/>
      <c r="E7" s="47"/>
      <c r="S7" s="21"/>
      <c r="T7" s="159" t="s">
        <v>32</v>
      </c>
      <c r="U7" s="160"/>
      <c r="V7" s="160"/>
      <c r="W7" s="160"/>
      <c r="X7" s="160"/>
      <c r="Y7" s="161"/>
    </row>
    <row r="8" spans="1:186" s="28" customFormat="1" ht="41.7" customHeight="1" x14ac:dyDescent="0.75">
      <c r="B8" s="47"/>
      <c r="C8" s="57"/>
      <c r="D8" s="55"/>
      <c r="E8" s="57"/>
      <c r="F8" s="55"/>
      <c r="G8" s="55"/>
      <c r="H8" s="55"/>
      <c r="I8" s="55"/>
      <c r="J8" s="55"/>
      <c r="K8" s="55"/>
      <c r="L8" s="55"/>
      <c r="M8" s="55"/>
      <c r="N8" s="55"/>
      <c r="O8" s="55"/>
      <c r="P8" s="55"/>
      <c r="Q8" s="55"/>
      <c r="R8" s="56"/>
      <c r="S8" s="21"/>
      <c r="T8" s="25" t="s">
        <v>11</v>
      </c>
      <c r="U8" s="41" t="s">
        <v>33</v>
      </c>
      <c r="V8" s="165" t="s">
        <v>34</v>
      </c>
      <c r="W8" s="166"/>
      <c r="X8" s="166"/>
      <c r="Y8" s="167"/>
      <c r="Z8" s="58"/>
      <c r="AA8" s="162" t="s">
        <v>106</v>
      </c>
      <c r="AB8" s="163"/>
      <c r="AC8" s="163"/>
      <c r="AD8" s="164"/>
    </row>
    <row r="9" spans="1:186" s="30" customFormat="1" ht="41.15" customHeight="1" x14ac:dyDescent="0.7">
      <c r="A9" s="45" t="s">
        <v>36</v>
      </c>
      <c r="B9" s="42" t="s">
        <v>113</v>
      </c>
      <c r="C9" s="43" t="s">
        <v>37</v>
      </c>
      <c r="D9" s="43" t="s">
        <v>38</v>
      </c>
      <c r="E9" s="43" t="s">
        <v>39</v>
      </c>
      <c r="F9" s="53" t="s">
        <v>40</v>
      </c>
      <c r="G9" s="44" t="s">
        <v>41</v>
      </c>
      <c r="H9" s="44" t="s">
        <v>42</v>
      </c>
      <c r="I9" s="44" t="s">
        <v>43</v>
      </c>
      <c r="J9" s="44" t="s">
        <v>15</v>
      </c>
      <c r="K9" s="129" t="s">
        <v>44</v>
      </c>
      <c r="L9" s="44" t="s">
        <v>45</v>
      </c>
      <c r="M9" s="44" t="s">
        <v>46</v>
      </c>
      <c r="N9" s="44" t="s">
        <v>47</v>
      </c>
      <c r="O9" s="44" t="s">
        <v>48</v>
      </c>
      <c r="P9" s="44" t="s">
        <v>49</v>
      </c>
      <c r="Q9" s="44" t="s">
        <v>50</v>
      </c>
      <c r="R9" s="45" t="s">
        <v>51</v>
      </c>
      <c r="S9" s="21"/>
      <c r="T9" s="64">
        <v>0.02</v>
      </c>
      <c r="U9" s="63">
        <v>0</v>
      </c>
      <c r="V9" s="65">
        <v>-0.02</v>
      </c>
      <c r="W9" s="66">
        <v>-0.05</v>
      </c>
      <c r="X9" s="67">
        <v>-0.1</v>
      </c>
      <c r="Y9" s="68">
        <v>-0.15</v>
      </c>
      <c r="Z9" s="60"/>
      <c r="AA9" s="61" t="s">
        <v>35</v>
      </c>
      <c r="AB9" s="61" t="s">
        <v>105</v>
      </c>
      <c r="AC9" s="62" t="s">
        <v>52</v>
      </c>
      <c r="AD9" s="130" t="s">
        <v>128</v>
      </c>
    </row>
    <row r="10" spans="1:186" s="30" customFormat="1" ht="245.65" customHeight="1" x14ac:dyDescent="0.7">
      <c r="A10" s="72">
        <v>1</v>
      </c>
      <c r="B10" s="72" t="s">
        <v>114</v>
      </c>
      <c r="C10" s="105" t="s">
        <v>103</v>
      </c>
      <c r="D10" s="128" t="s">
        <v>127</v>
      </c>
      <c r="E10" s="78" t="s">
        <v>115</v>
      </c>
      <c r="F10" s="125" t="s">
        <v>54</v>
      </c>
      <c r="G10" s="73" t="s">
        <v>54</v>
      </c>
      <c r="H10" s="73" t="s">
        <v>54</v>
      </c>
      <c r="I10" s="73" t="s">
        <v>54</v>
      </c>
      <c r="J10" s="73" t="s">
        <v>54</v>
      </c>
      <c r="K10" s="120" t="s">
        <v>54</v>
      </c>
      <c r="L10" s="73" t="s">
        <v>54</v>
      </c>
      <c r="M10" s="73" t="s">
        <v>54</v>
      </c>
      <c r="N10" s="73" t="s">
        <v>54</v>
      </c>
      <c r="O10" s="73" t="s">
        <v>54</v>
      </c>
      <c r="P10" s="73" t="s">
        <v>54</v>
      </c>
      <c r="Q10" s="73" t="s">
        <v>54</v>
      </c>
      <c r="R10" s="79">
        <v>0.4</v>
      </c>
      <c r="S10" s="80"/>
      <c r="T10" s="81">
        <v>0</v>
      </c>
      <c r="U10" s="81">
        <v>3</v>
      </c>
      <c r="V10" s="81">
        <v>4</v>
      </c>
      <c r="W10" s="81">
        <v>5</v>
      </c>
      <c r="X10" s="81">
        <v>6</v>
      </c>
      <c r="Y10" s="82" t="s">
        <v>57</v>
      </c>
      <c r="Z10" s="83"/>
      <c r="AA10" s="112"/>
      <c r="AB10" s="108" t="str">
        <f>_xlfn.XLOOKUP(AA10,T10:Y10,T9:Y9,"",0)</f>
        <v/>
      </c>
      <c r="AC10" s="109" t="str">
        <f>IF(AB10&gt;=0,"",AB10*$R10)</f>
        <v/>
      </c>
      <c r="AD10" s="131"/>
    </row>
    <row r="11" spans="1:186" s="28" customFormat="1" ht="154.9" customHeight="1" x14ac:dyDescent="0.7">
      <c r="A11" s="71">
        <v>2</v>
      </c>
      <c r="B11" s="71" t="s">
        <v>114</v>
      </c>
      <c r="C11" s="48" t="s">
        <v>104</v>
      </c>
      <c r="D11" s="124" t="s">
        <v>119</v>
      </c>
      <c r="E11" s="84" t="s">
        <v>116</v>
      </c>
      <c r="F11" s="153" t="s">
        <v>54</v>
      </c>
      <c r="G11" s="153"/>
      <c r="H11" s="153"/>
      <c r="I11" s="184" t="s">
        <v>54</v>
      </c>
      <c r="J11" s="184"/>
      <c r="K11" s="184"/>
      <c r="L11" s="154" t="s">
        <v>54</v>
      </c>
      <c r="M11" s="155"/>
      <c r="N11" s="155"/>
      <c r="O11" s="154" t="s">
        <v>54</v>
      </c>
      <c r="P11" s="155"/>
      <c r="Q11" s="155"/>
      <c r="R11" s="86">
        <v>0.1</v>
      </c>
      <c r="S11" s="80"/>
      <c r="T11" s="87" t="s">
        <v>55</v>
      </c>
      <c r="U11" s="85" t="s">
        <v>59</v>
      </c>
      <c r="V11" s="88" t="s">
        <v>60</v>
      </c>
      <c r="W11" s="88" t="s">
        <v>61</v>
      </c>
      <c r="X11" s="85" t="s">
        <v>56</v>
      </c>
      <c r="Y11" s="85" t="s">
        <v>62</v>
      </c>
      <c r="Z11" s="89"/>
      <c r="AA11" s="113"/>
      <c r="AB11" s="96" t="str">
        <f>_xlfn.XLOOKUP(AA11,T11:Y11,T9:Y9,"",0)</f>
        <v/>
      </c>
      <c r="AC11" s="69" t="str">
        <f>IF(AB11&gt;=0,"",AB11*$R11)</f>
        <v/>
      </c>
      <c r="AD11" s="132"/>
    </row>
    <row r="12" spans="1:186" s="22" customFormat="1" ht="169.95" customHeight="1" x14ac:dyDescent="0.7">
      <c r="A12" s="71">
        <v>3</v>
      </c>
      <c r="B12" s="71" t="s">
        <v>114</v>
      </c>
      <c r="C12" s="48" t="s">
        <v>64</v>
      </c>
      <c r="D12" s="46" t="s">
        <v>120</v>
      </c>
      <c r="E12" s="84" t="s">
        <v>115</v>
      </c>
      <c r="F12" s="75" t="s">
        <v>54</v>
      </c>
      <c r="G12" s="74" t="s">
        <v>54</v>
      </c>
      <c r="H12" s="74" t="s">
        <v>54</v>
      </c>
      <c r="I12" s="74" t="s">
        <v>54</v>
      </c>
      <c r="J12" s="74" t="s">
        <v>54</v>
      </c>
      <c r="K12" s="118" t="s">
        <v>54</v>
      </c>
      <c r="L12" s="74" t="s">
        <v>54</v>
      </c>
      <c r="M12" s="74" t="s">
        <v>54</v>
      </c>
      <c r="N12" s="74" t="s">
        <v>54</v>
      </c>
      <c r="O12" s="74" t="s">
        <v>54</v>
      </c>
      <c r="P12" s="74" t="s">
        <v>54</v>
      </c>
      <c r="Q12" s="74" t="s">
        <v>54</v>
      </c>
      <c r="R12" s="92">
        <v>0.2</v>
      </c>
      <c r="S12" s="80"/>
      <c r="T12" s="93" t="s">
        <v>112</v>
      </c>
      <c r="U12" s="94" t="s">
        <v>107</v>
      </c>
      <c r="V12" s="94" t="s">
        <v>108</v>
      </c>
      <c r="W12" s="94" t="s">
        <v>109</v>
      </c>
      <c r="X12" s="94" t="s">
        <v>110</v>
      </c>
      <c r="Y12" s="94" t="s">
        <v>111</v>
      </c>
      <c r="Z12" s="95"/>
      <c r="AA12" s="113"/>
      <c r="AB12" s="96" t="str">
        <f>_xlfn.XLOOKUP(AA12,T12:Y12,T9:Y9,"",0)</f>
        <v/>
      </c>
      <c r="AC12" s="69" t="str">
        <f>IF(AB12&gt;=0,"",AB12*$R12)</f>
        <v/>
      </c>
      <c r="AD12" s="132"/>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row>
    <row r="13" spans="1:186" s="28" customFormat="1" ht="60.45" customHeight="1" x14ac:dyDescent="0.7">
      <c r="A13" s="71">
        <v>4</v>
      </c>
      <c r="B13" s="71" t="s">
        <v>78</v>
      </c>
      <c r="C13" s="49" t="s">
        <v>121</v>
      </c>
      <c r="D13" s="97" t="s">
        <v>117</v>
      </c>
      <c r="E13" s="84" t="s">
        <v>115</v>
      </c>
      <c r="F13" s="75" t="s">
        <v>54</v>
      </c>
      <c r="G13" s="74" t="s">
        <v>54</v>
      </c>
      <c r="H13" s="75" t="s">
        <v>54</v>
      </c>
      <c r="I13" s="75" t="s">
        <v>54</v>
      </c>
      <c r="J13" s="75" t="s">
        <v>54</v>
      </c>
      <c r="K13" s="118" t="s">
        <v>54</v>
      </c>
      <c r="L13" s="75" t="s">
        <v>54</v>
      </c>
      <c r="M13" s="75" t="s">
        <v>54</v>
      </c>
      <c r="N13" s="75" t="s">
        <v>54</v>
      </c>
      <c r="O13" s="75" t="s">
        <v>54</v>
      </c>
      <c r="P13" s="75" t="s">
        <v>54</v>
      </c>
      <c r="Q13" s="75" t="s">
        <v>54</v>
      </c>
      <c r="R13" s="86">
        <v>0.15</v>
      </c>
      <c r="S13" s="80"/>
      <c r="T13" s="85" t="s">
        <v>55</v>
      </c>
      <c r="U13" s="86" t="s">
        <v>67</v>
      </c>
      <c r="V13" s="88" t="s">
        <v>60</v>
      </c>
      <c r="W13" s="88" t="s">
        <v>61</v>
      </c>
      <c r="X13" s="88" t="s">
        <v>56</v>
      </c>
      <c r="Y13" s="85" t="s">
        <v>118</v>
      </c>
      <c r="Z13" s="89"/>
      <c r="AA13" s="114"/>
      <c r="AB13" s="96" t="str">
        <f>_xlfn.XLOOKUP(AA13,T13:Y13,T9:Y9,"",0)</f>
        <v/>
      </c>
      <c r="AC13" s="69" t="str">
        <f>IF(AB13&gt;=0,"",AB13*$R13)</f>
        <v/>
      </c>
      <c r="AD13" s="132"/>
    </row>
    <row r="14" spans="1:186" s="28" customFormat="1" ht="228.75" customHeight="1" x14ac:dyDescent="0.7">
      <c r="A14" s="76">
        <v>5</v>
      </c>
      <c r="B14" s="76" t="s">
        <v>114</v>
      </c>
      <c r="C14" s="106" t="s">
        <v>66</v>
      </c>
      <c r="D14" s="107" t="s">
        <v>122</v>
      </c>
      <c r="E14" s="98" t="s">
        <v>115</v>
      </c>
      <c r="F14" s="77" t="s">
        <v>54</v>
      </c>
      <c r="G14" s="126" t="s">
        <v>54</v>
      </c>
      <c r="H14" s="77" t="s">
        <v>54</v>
      </c>
      <c r="I14" s="77" t="s">
        <v>54</v>
      </c>
      <c r="J14" s="77" t="s">
        <v>54</v>
      </c>
      <c r="K14" s="119" t="s">
        <v>54</v>
      </c>
      <c r="L14" s="77" t="s">
        <v>54</v>
      </c>
      <c r="M14" s="77" t="s">
        <v>54</v>
      </c>
      <c r="N14" s="77" t="s">
        <v>54</v>
      </c>
      <c r="O14" s="77" t="s">
        <v>54</v>
      </c>
      <c r="P14" s="77" t="s">
        <v>54</v>
      </c>
      <c r="Q14" s="77" t="s">
        <v>54</v>
      </c>
      <c r="R14" s="99">
        <v>0.15</v>
      </c>
      <c r="S14" s="80"/>
      <c r="T14" s="100"/>
      <c r="U14" s="137" t="s">
        <v>141</v>
      </c>
      <c r="V14" s="101" t="s">
        <v>60</v>
      </c>
      <c r="W14" s="101" t="s">
        <v>61</v>
      </c>
      <c r="X14" s="101" t="s">
        <v>68</v>
      </c>
      <c r="Y14" s="102" t="s">
        <v>69</v>
      </c>
      <c r="Z14" s="89"/>
      <c r="AA14" s="115"/>
      <c r="AB14" s="103" t="str">
        <f>_xlfn.XLOOKUP(AA14,U14:Y14,U9:Y9,"",0)</f>
        <v/>
      </c>
      <c r="AC14" s="70" t="str">
        <f>IF(AB14&gt;=0,"",AB14*$R14)</f>
        <v/>
      </c>
      <c r="AD14" s="133"/>
    </row>
    <row r="15" spans="1:186" s="28" customFormat="1" ht="14.75" x14ac:dyDescent="0.7">
      <c r="B15" s="47"/>
      <c r="C15" s="47"/>
      <c r="D15" s="51"/>
      <c r="E15" s="47"/>
      <c r="R15" s="50"/>
      <c r="S15" s="21"/>
      <c r="AD15" s="59"/>
    </row>
    <row r="16" spans="1:186" s="28" customFormat="1" ht="14.75" x14ac:dyDescent="0.75">
      <c r="B16" s="47"/>
      <c r="C16" s="47"/>
      <c r="D16" s="51"/>
      <c r="E16" s="47"/>
      <c r="R16" s="122">
        <f>SUM(R10:R15)</f>
        <v>1</v>
      </c>
      <c r="S16" s="21"/>
      <c r="T16" s="168" t="s">
        <v>134</v>
      </c>
      <c r="U16" s="169"/>
      <c r="V16" s="169"/>
      <c r="W16" s="169"/>
      <c r="X16" s="169"/>
      <c r="Y16" s="170"/>
      <c r="AD16" s="59"/>
    </row>
    <row r="17" spans="2:31" s="28" customFormat="1" ht="14.75" x14ac:dyDescent="0.75">
      <c r="B17" s="47"/>
      <c r="C17" s="47"/>
      <c r="D17" s="51"/>
      <c r="E17" s="47"/>
      <c r="S17" s="21"/>
      <c r="T17" s="123"/>
      <c r="U17" s="123"/>
      <c r="V17" s="123"/>
      <c r="W17" s="123"/>
      <c r="X17" s="123"/>
      <c r="Y17" s="123"/>
      <c r="AD17" s="59"/>
      <c r="AE17" s="31"/>
    </row>
    <row r="18" spans="2:31" s="28" customFormat="1" ht="29.25" customHeight="1" x14ac:dyDescent="0.7">
      <c r="B18" s="47"/>
      <c r="C18" s="47"/>
      <c r="D18" s="51"/>
      <c r="E18" s="47"/>
      <c r="S18" s="21"/>
      <c r="T18" s="177" t="s">
        <v>159</v>
      </c>
      <c r="U18" s="178"/>
      <c r="V18" s="110"/>
      <c r="W18" s="182" t="str">
        <f>IF(AND(AB10="",AB11="",AB12="",AB13="",AB14=""),"",IF(AND(SUM(AB10:AB14)=0.08,SUM(AC10:AC14)=0),"Bonus",IF(SUM(AC10:AC14)&lt;0,"Malus","Tolerance")))</f>
        <v/>
      </c>
      <c r="X18" s="173" t="str">
        <f>IF(W18="","",IF(W18="Bonus",0.02,IF(W18="Tolerance",0,SUM(AC10:AC14))))</f>
        <v/>
      </c>
      <c r="Y18" s="174"/>
    </row>
    <row r="19" spans="2:31" s="28" customFormat="1" ht="33" customHeight="1" x14ac:dyDescent="0.7">
      <c r="B19" s="47"/>
      <c r="C19" s="47"/>
      <c r="D19" s="51"/>
      <c r="E19" s="47"/>
      <c r="S19" s="21"/>
      <c r="T19" s="151"/>
      <c r="U19" s="152"/>
      <c r="V19" s="111"/>
      <c r="W19" s="183"/>
      <c r="X19" s="175" t="str">
        <f>IFERROR(T19*X18,"")</f>
        <v/>
      </c>
      <c r="Y19" s="176"/>
    </row>
    <row r="20" spans="2:31" s="28" customFormat="1" ht="13.5" x14ac:dyDescent="0.7">
      <c r="B20" s="47"/>
      <c r="C20" s="47"/>
      <c r="D20" s="51"/>
      <c r="E20" s="47"/>
      <c r="S20" s="21"/>
    </row>
    <row r="21" spans="2:31" s="28" customFormat="1" ht="72.900000000000006" customHeight="1" x14ac:dyDescent="0.7">
      <c r="B21" s="47"/>
      <c r="C21" s="47"/>
      <c r="D21" s="51"/>
      <c r="E21" s="47"/>
      <c r="S21" s="21"/>
    </row>
    <row r="22" spans="2:31" s="28" customFormat="1" ht="13.5" x14ac:dyDescent="0.7">
      <c r="B22" s="47"/>
      <c r="C22" s="47"/>
      <c r="D22" s="51"/>
      <c r="E22" s="47"/>
      <c r="S22" s="21"/>
    </row>
    <row r="23" spans="2:31" s="28" customFormat="1" ht="13.5" x14ac:dyDescent="0.7">
      <c r="B23" s="47"/>
      <c r="C23" s="47"/>
      <c r="D23" s="51"/>
      <c r="E23" s="47"/>
      <c r="S23" s="21"/>
    </row>
    <row r="24" spans="2:31" s="28" customFormat="1" ht="12" customHeight="1" x14ac:dyDescent="0.7">
      <c r="B24" s="47"/>
      <c r="C24" s="47"/>
      <c r="D24" s="51"/>
      <c r="E24" s="47"/>
      <c r="S24" s="21"/>
    </row>
    <row r="25" spans="2:31" s="28" customFormat="1" ht="13.5" x14ac:dyDescent="0.7">
      <c r="B25" s="47"/>
      <c r="C25" s="47"/>
      <c r="D25" s="51"/>
      <c r="E25" s="47"/>
      <c r="S25" s="21"/>
    </row>
    <row r="26" spans="2:31" s="28" customFormat="1" ht="13.5" x14ac:dyDescent="0.7">
      <c r="B26" s="47"/>
      <c r="C26" s="47"/>
      <c r="D26" s="51"/>
      <c r="E26" s="47"/>
      <c r="S26" s="21"/>
    </row>
    <row r="27" spans="2:31" s="28" customFormat="1" ht="21" customHeight="1" x14ac:dyDescent="0.7">
      <c r="B27" s="47"/>
      <c r="C27" s="47"/>
      <c r="D27" s="51"/>
      <c r="E27" s="47"/>
      <c r="S27" s="21"/>
    </row>
  </sheetData>
  <mergeCells count="15">
    <mergeCell ref="AA8:AD8"/>
    <mergeCell ref="T7:Y7"/>
    <mergeCell ref="V8:Y8"/>
    <mergeCell ref="T16:Y16"/>
    <mergeCell ref="T18:U18"/>
    <mergeCell ref="W18:W19"/>
    <mergeCell ref="X18:Y18"/>
    <mergeCell ref="T19:U19"/>
    <mergeCell ref="X19:Y19"/>
    <mergeCell ref="F11:H11"/>
    <mergeCell ref="I11:K11"/>
    <mergeCell ref="L11:N11"/>
    <mergeCell ref="O11:Q11"/>
    <mergeCell ref="A1:F1"/>
    <mergeCell ref="E6:Q6"/>
  </mergeCells>
  <conditionalFormatting sqref="W18">
    <cfRule type="cellIs" dxfId="136" priority="1" operator="equal">
      <formula>"Malus"</formula>
    </cfRule>
    <cfRule type="cellIs" dxfId="135" priority="2" operator="equal">
      <formula>"Tolerance"</formula>
    </cfRule>
    <cfRule type="cellIs" dxfId="134" priority="3" operator="equal">
      <formula>"Bonus"</formula>
    </cfRule>
  </conditionalFormatting>
  <conditionalFormatting sqref="X18:X19">
    <cfRule type="cellIs" dxfId="133" priority="17" operator="equal">
      <formula>0</formula>
    </cfRule>
    <cfRule type="cellIs" dxfId="132" priority="18" operator="greaterThan">
      <formula>0</formula>
    </cfRule>
    <cfRule type="cellIs" dxfId="131" priority="19" operator="lessThan">
      <formula>0</formula>
    </cfRule>
  </conditionalFormatting>
  <conditionalFormatting sqref="AA11:AA12">
    <cfRule type="cellIs" dxfId="130" priority="16" operator="equal">
      <formula>"x"</formula>
    </cfRule>
  </conditionalFormatting>
  <conditionalFormatting sqref="AB10:AB14">
    <cfRule type="cellIs" dxfId="129" priority="4" operator="equal">
      <formula>-0.15</formula>
    </cfRule>
    <cfRule type="cellIs" dxfId="128" priority="5" operator="equal">
      <formula>-0.1</formula>
    </cfRule>
    <cfRule type="cellIs" dxfId="127" priority="6" operator="equal">
      <formula>-0.05</formula>
    </cfRule>
    <cfRule type="cellIs" dxfId="126" priority="7" operator="equal">
      <formula>-0.02</formula>
    </cfRule>
    <cfRule type="cellIs" dxfId="125" priority="8" operator="equal">
      <formula>0</formula>
    </cfRule>
    <cfRule type="cellIs" dxfId="124" priority="9" operator="equal">
      <formula>0.02</formula>
    </cfRule>
  </conditionalFormatting>
  <conditionalFormatting sqref="AC10:AC14">
    <cfRule type="cellIs" dxfId="123" priority="10" operator="equal">
      <formula>$I10</formula>
    </cfRule>
    <cfRule type="cellIs" dxfId="122" priority="11" operator="equal">
      <formula>$M10</formula>
    </cfRule>
    <cfRule type="cellIs" dxfId="121" priority="12" operator="equal">
      <formula>$L10</formula>
    </cfRule>
    <cfRule type="cellIs" dxfId="120" priority="13" operator="equal">
      <formula>$K10</formula>
    </cfRule>
    <cfRule type="cellIs" dxfId="119" priority="14" operator="equal">
      <formula>$J10</formula>
    </cfRule>
    <cfRule type="cellIs" dxfId="118" priority="15" operator="equal">
      <formula>$H10</formula>
    </cfRule>
  </conditionalFormatting>
  <dataValidations count="5">
    <dataValidation type="list" allowBlank="1" showInputMessage="1" showErrorMessage="1" sqref="AA14" xr:uid="{BFF42D4F-D2FF-4705-B89E-A8646E6F1443}">
      <formula1>$U$14:$Y$14</formula1>
    </dataValidation>
    <dataValidation type="list" allowBlank="1" showInputMessage="1" showErrorMessage="1" sqref="AA13" xr:uid="{F24E32E3-6836-4065-85E6-B4E59A9BF4A3}">
      <formula1>$T$13:$Y$13</formula1>
    </dataValidation>
    <dataValidation type="list" allowBlank="1" showInputMessage="1" showErrorMessage="1" sqref="AA12" xr:uid="{7D7FDC06-BEEC-4187-8B0B-E424807D5829}">
      <formula1>$T$12:$Y$12</formula1>
    </dataValidation>
    <dataValidation type="list" allowBlank="1" showInputMessage="1" showErrorMessage="1" sqref="AA10" xr:uid="{34AEB31D-2308-4C32-A8CC-FA871766E1EF}">
      <formula1>$T$10:$Y$10</formula1>
    </dataValidation>
    <dataValidation type="list" allowBlank="1" showInputMessage="1" showErrorMessage="1" sqref="AA11" xr:uid="{E825A8CB-052E-4BFA-B561-DD57B7A6BB69}">
      <formula1>$T$11:$Y$11</formula1>
    </dataValidation>
  </dataValidations>
  <pageMargins left="0.7" right="0.7" top="0.75" bottom="0.75" header="0.3" footer="0.3"/>
  <pageSetup paperSize="9" orientation="portrait" r:id="rId1"/>
  <ignoredErrors>
    <ignoredError sqref="AB14"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C249B-8D13-45BD-A376-6C2566F05DE4}">
  <sheetPr>
    <tabColor theme="3"/>
  </sheetPr>
  <dimension ref="A1:GD27"/>
  <sheetViews>
    <sheetView topLeftCell="M12" zoomScale="85" zoomScaleNormal="85" workbookViewId="0">
      <selection activeCell="T18" sqref="T18:U18"/>
    </sheetView>
  </sheetViews>
  <sheetFormatPr baseColWidth="10" defaultColWidth="9.08984375" defaultRowHeight="13" outlineLevelCol="1" x14ac:dyDescent="0.6"/>
  <cols>
    <col min="1" max="1" width="6.86328125" style="21" customWidth="1"/>
    <col min="2" max="2" width="11.08984375" style="21" bestFit="1" customWidth="1"/>
    <col min="3" max="3" width="32.453125" style="21" customWidth="1"/>
    <col min="4" max="4" width="99.08984375" style="52" customWidth="1"/>
    <col min="5" max="5" width="15.08984375" style="21" customWidth="1"/>
    <col min="6" max="17" width="4" style="21" customWidth="1"/>
    <col min="18" max="18" width="11.86328125" style="21" customWidth="1"/>
    <col min="19" max="19" width="3.76953125" style="21" customWidth="1"/>
    <col min="20" max="25" width="11.453125" style="21" customWidth="1"/>
    <col min="26" max="26" width="4.2265625" style="21" customWidth="1"/>
    <col min="27" max="28" width="12.453125" style="21" customWidth="1"/>
    <col min="29" max="29" width="12.453125" style="21" customWidth="1" outlineLevel="1"/>
    <col min="30" max="30" width="44.6796875" style="21" customWidth="1"/>
    <col min="31" max="16384" width="9.08984375" style="21"/>
  </cols>
  <sheetData>
    <row r="1" spans="1:186" ht="73.2" customHeight="1" thickBot="1" x14ac:dyDescent="0.75">
      <c r="A1" s="146" t="s">
        <v>2</v>
      </c>
      <c r="B1" s="147"/>
      <c r="C1" s="147"/>
      <c r="D1" s="147"/>
      <c r="E1" s="147"/>
      <c r="F1" s="147"/>
      <c r="G1" s="116"/>
      <c r="H1" s="116"/>
      <c r="I1" s="116"/>
      <c r="J1" s="116"/>
      <c r="K1" s="116"/>
      <c r="L1" s="116"/>
      <c r="M1" s="116"/>
      <c r="N1" s="116"/>
      <c r="O1" s="116"/>
      <c r="P1" s="116"/>
      <c r="Q1" s="116"/>
      <c r="R1" s="117"/>
    </row>
    <row r="2" spans="1:186" s="28" customFormat="1" ht="16" x14ac:dyDescent="0.8">
      <c r="A2" s="29"/>
      <c r="B2" s="47"/>
      <c r="C2" s="47"/>
      <c r="D2" s="51"/>
      <c r="E2" s="47"/>
      <c r="S2" s="21"/>
    </row>
    <row r="3" spans="1:186" s="28" customFormat="1" ht="13.5" x14ac:dyDescent="0.7">
      <c r="A3" s="31" t="s">
        <v>31</v>
      </c>
      <c r="B3" s="54" t="s">
        <v>17</v>
      </c>
      <c r="C3" s="47"/>
      <c r="D3" s="51"/>
      <c r="E3" s="47"/>
      <c r="S3" s="21"/>
    </row>
    <row r="4" spans="1:186" s="28" customFormat="1" ht="7.5" customHeight="1" x14ac:dyDescent="0.7">
      <c r="B4" s="47"/>
      <c r="C4" s="47"/>
      <c r="D4" s="51"/>
      <c r="E4" s="47"/>
      <c r="S4" s="21"/>
    </row>
    <row r="5" spans="1:186" s="28" customFormat="1" ht="7.5" customHeight="1" thickBot="1" x14ac:dyDescent="0.85">
      <c r="B5" s="47"/>
      <c r="C5" s="47"/>
      <c r="D5" s="51"/>
      <c r="E5" s="47"/>
      <c r="S5" s="21"/>
    </row>
    <row r="6" spans="1:186" s="28" customFormat="1" ht="32.25" customHeight="1" thickBot="1" x14ac:dyDescent="0.85">
      <c r="B6" s="47"/>
      <c r="C6" s="47"/>
      <c r="D6" s="51"/>
      <c r="E6" s="156" t="s">
        <v>126</v>
      </c>
      <c r="F6" s="157"/>
      <c r="G6" s="157"/>
      <c r="H6" s="157"/>
      <c r="I6" s="157"/>
      <c r="J6" s="157"/>
      <c r="K6" s="157"/>
      <c r="L6" s="157"/>
      <c r="M6" s="157"/>
      <c r="N6" s="157"/>
      <c r="O6" s="157"/>
      <c r="P6" s="157"/>
      <c r="Q6" s="158"/>
      <c r="S6" s="21"/>
    </row>
    <row r="7" spans="1:186" s="28" customFormat="1" ht="24" customHeight="1" thickBot="1" x14ac:dyDescent="0.85">
      <c r="B7" s="47"/>
      <c r="C7" s="47"/>
      <c r="D7" s="51"/>
      <c r="E7" s="47"/>
      <c r="S7" s="21"/>
      <c r="T7" s="159" t="s">
        <v>32</v>
      </c>
      <c r="U7" s="160"/>
      <c r="V7" s="160"/>
      <c r="W7" s="160"/>
      <c r="X7" s="160"/>
      <c r="Y7" s="161"/>
    </row>
    <row r="8" spans="1:186" s="28" customFormat="1" ht="41.7" customHeight="1" x14ac:dyDescent="0.75">
      <c r="B8" s="47"/>
      <c r="C8" s="57"/>
      <c r="D8" s="55"/>
      <c r="E8" s="57"/>
      <c r="F8" s="55"/>
      <c r="G8" s="55"/>
      <c r="H8" s="55"/>
      <c r="I8" s="55"/>
      <c r="J8" s="55"/>
      <c r="K8" s="55"/>
      <c r="L8" s="55"/>
      <c r="M8" s="55"/>
      <c r="N8" s="55"/>
      <c r="O8" s="55"/>
      <c r="P8" s="55"/>
      <c r="Q8" s="55"/>
      <c r="R8" s="56"/>
      <c r="S8" s="21"/>
      <c r="T8" s="25" t="s">
        <v>11</v>
      </c>
      <c r="U8" s="41" t="s">
        <v>33</v>
      </c>
      <c r="V8" s="165" t="s">
        <v>34</v>
      </c>
      <c r="W8" s="166"/>
      <c r="X8" s="166"/>
      <c r="Y8" s="167"/>
      <c r="Z8" s="58"/>
      <c r="AA8" s="162" t="s">
        <v>106</v>
      </c>
      <c r="AB8" s="163"/>
      <c r="AC8" s="163"/>
      <c r="AD8" s="164"/>
    </row>
    <row r="9" spans="1:186" s="30" customFormat="1" ht="41.15" customHeight="1" x14ac:dyDescent="0.7">
      <c r="A9" s="45" t="s">
        <v>36</v>
      </c>
      <c r="B9" s="42" t="s">
        <v>113</v>
      </c>
      <c r="C9" s="43" t="s">
        <v>37</v>
      </c>
      <c r="D9" s="43" t="s">
        <v>38</v>
      </c>
      <c r="E9" s="43" t="s">
        <v>39</v>
      </c>
      <c r="F9" s="53" t="s">
        <v>40</v>
      </c>
      <c r="G9" s="44" t="s">
        <v>41</v>
      </c>
      <c r="H9" s="44" t="s">
        <v>42</v>
      </c>
      <c r="I9" s="44" t="s">
        <v>43</v>
      </c>
      <c r="J9" s="44" t="s">
        <v>15</v>
      </c>
      <c r="K9" s="44" t="s">
        <v>44</v>
      </c>
      <c r="L9" s="129" t="s">
        <v>45</v>
      </c>
      <c r="M9" s="44" t="s">
        <v>46</v>
      </c>
      <c r="N9" s="44" t="s">
        <v>47</v>
      </c>
      <c r="O9" s="44" t="s">
        <v>48</v>
      </c>
      <c r="P9" s="44" t="s">
        <v>49</v>
      </c>
      <c r="Q9" s="44" t="s">
        <v>50</v>
      </c>
      <c r="R9" s="45" t="s">
        <v>51</v>
      </c>
      <c r="S9" s="21"/>
      <c r="T9" s="64">
        <v>0.02</v>
      </c>
      <c r="U9" s="63">
        <v>0</v>
      </c>
      <c r="V9" s="65">
        <v>-0.02</v>
      </c>
      <c r="W9" s="66">
        <v>-0.05</v>
      </c>
      <c r="X9" s="67">
        <v>-0.1</v>
      </c>
      <c r="Y9" s="68">
        <v>-0.15</v>
      </c>
      <c r="Z9" s="60"/>
      <c r="AA9" s="61" t="s">
        <v>35</v>
      </c>
      <c r="AB9" s="61" t="s">
        <v>105</v>
      </c>
      <c r="AC9" s="62" t="s">
        <v>52</v>
      </c>
      <c r="AD9" s="130" t="s">
        <v>128</v>
      </c>
    </row>
    <row r="10" spans="1:186" s="30" customFormat="1" ht="240" customHeight="1" x14ac:dyDescent="0.7">
      <c r="A10" s="72">
        <v>1</v>
      </c>
      <c r="B10" s="72" t="s">
        <v>114</v>
      </c>
      <c r="C10" s="105" t="s">
        <v>103</v>
      </c>
      <c r="D10" s="128" t="s">
        <v>127</v>
      </c>
      <c r="E10" s="78" t="s">
        <v>115</v>
      </c>
      <c r="F10" s="125" t="s">
        <v>54</v>
      </c>
      <c r="G10" s="73" t="s">
        <v>54</v>
      </c>
      <c r="H10" s="73" t="s">
        <v>54</v>
      </c>
      <c r="I10" s="73" t="s">
        <v>54</v>
      </c>
      <c r="J10" s="73" t="s">
        <v>54</v>
      </c>
      <c r="K10" s="73" t="s">
        <v>54</v>
      </c>
      <c r="L10" s="120" t="s">
        <v>54</v>
      </c>
      <c r="M10" s="73" t="s">
        <v>54</v>
      </c>
      <c r="N10" s="73" t="s">
        <v>54</v>
      </c>
      <c r="O10" s="73" t="s">
        <v>54</v>
      </c>
      <c r="P10" s="73" t="s">
        <v>54</v>
      </c>
      <c r="Q10" s="73" t="s">
        <v>54</v>
      </c>
      <c r="R10" s="79">
        <v>0.4</v>
      </c>
      <c r="S10" s="80"/>
      <c r="T10" s="81">
        <v>0</v>
      </c>
      <c r="U10" s="81">
        <v>3</v>
      </c>
      <c r="V10" s="81">
        <v>4</v>
      </c>
      <c r="W10" s="81">
        <v>5</v>
      </c>
      <c r="X10" s="81">
        <v>6</v>
      </c>
      <c r="Y10" s="82" t="s">
        <v>57</v>
      </c>
      <c r="Z10" s="83"/>
      <c r="AA10" s="112"/>
      <c r="AB10" s="108" t="str">
        <f>_xlfn.XLOOKUP(AA10,T10:Y10,T9:Y9,"",0)</f>
        <v/>
      </c>
      <c r="AC10" s="109" t="str">
        <f>IF(AB10&gt;=0,"",AB10*$R10)</f>
        <v/>
      </c>
      <c r="AD10" s="131"/>
    </row>
    <row r="11" spans="1:186" s="28" customFormat="1" ht="154.9" customHeight="1" x14ac:dyDescent="0.7">
      <c r="A11" s="71">
        <v>2</v>
      </c>
      <c r="B11" s="71" t="s">
        <v>114</v>
      </c>
      <c r="C11" s="48" t="s">
        <v>104</v>
      </c>
      <c r="D11" s="124" t="s">
        <v>119</v>
      </c>
      <c r="E11" s="84" t="s">
        <v>116</v>
      </c>
      <c r="F11" s="153" t="s">
        <v>54</v>
      </c>
      <c r="G11" s="153"/>
      <c r="H11" s="153"/>
      <c r="I11" s="154" t="s">
        <v>54</v>
      </c>
      <c r="J11" s="154"/>
      <c r="K11" s="154"/>
      <c r="L11" s="154" t="s">
        <v>54</v>
      </c>
      <c r="M11" s="155"/>
      <c r="N11" s="155"/>
      <c r="O11" s="154" t="s">
        <v>54</v>
      </c>
      <c r="P11" s="155"/>
      <c r="Q11" s="155"/>
      <c r="R11" s="86">
        <v>0.1</v>
      </c>
      <c r="S11" s="80"/>
      <c r="T11" s="87" t="s">
        <v>55</v>
      </c>
      <c r="U11" s="85" t="s">
        <v>59</v>
      </c>
      <c r="V11" s="88" t="s">
        <v>60</v>
      </c>
      <c r="W11" s="88" t="s">
        <v>61</v>
      </c>
      <c r="X11" s="85" t="s">
        <v>56</v>
      </c>
      <c r="Y11" s="85" t="s">
        <v>62</v>
      </c>
      <c r="Z11" s="89"/>
      <c r="AA11" s="104"/>
      <c r="AB11" s="90"/>
      <c r="AC11" s="91"/>
      <c r="AD11" s="134"/>
    </row>
    <row r="12" spans="1:186" s="22" customFormat="1" ht="169.95" customHeight="1" x14ac:dyDescent="0.7">
      <c r="A12" s="71">
        <v>3</v>
      </c>
      <c r="B12" s="71" t="s">
        <v>114</v>
      </c>
      <c r="C12" s="48" t="s">
        <v>64</v>
      </c>
      <c r="D12" s="46" t="s">
        <v>120</v>
      </c>
      <c r="E12" s="84" t="s">
        <v>115</v>
      </c>
      <c r="F12" s="75" t="s">
        <v>54</v>
      </c>
      <c r="G12" s="74" t="s">
        <v>54</v>
      </c>
      <c r="H12" s="74" t="s">
        <v>54</v>
      </c>
      <c r="I12" s="74" t="s">
        <v>54</v>
      </c>
      <c r="J12" s="74" t="s">
        <v>54</v>
      </c>
      <c r="K12" s="74" t="s">
        <v>54</v>
      </c>
      <c r="L12" s="118" t="s">
        <v>54</v>
      </c>
      <c r="M12" s="74" t="s">
        <v>54</v>
      </c>
      <c r="N12" s="74" t="s">
        <v>54</v>
      </c>
      <c r="O12" s="74" t="s">
        <v>54</v>
      </c>
      <c r="P12" s="74" t="s">
        <v>54</v>
      </c>
      <c r="Q12" s="74" t="s">
        <v>54</v>
      </c>
      <c r="R12" s="92">
        <v>0.2</v>
      </c>
      <c r="S12" s="80"/>
      <c r="T12" s="93" t="s">
        <v>112</v>
      </c>
      <c r="U12" s="94" t="s">
        <v>107</v>
      </c>
      <c r="V12" s="94" t="s">
        <v>108</v>
      </c>
      <c r="W12" s="94" t="s">
        <v>109</v>
      </c>
      <c r="X12" s="94" t="s">
        <v>110</v>
      </c>
      <c r="Y12" s="94" t="s">
        <v>111</v>
      </c>
      <c r="Z12" s="95"/>
      <c r="AA12" s="113"/>
      <c r="AB12" s="96" t="str">
        <f>_xlfn.XLOOKUP(AA12,T12:Y12,T9:Y9,"",0)</f>
        <v/>
      </c>
      <c r="AC12" s="69" t="str">
        <f>IF(AB12&gt;=0,"",AB12*$R12)</f>
        <v/>
      </c>
      <c r="AD12" s="132"/>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row>
    <row r="13" spans="1:186" s="28" customFormat="1" ht="60.45" customHeight="1" x14ac:dyDescent="0.7">
      <c r="A13" s="71">
        <v>4</v>
      </c>
      <c r="B13" s="71" t="s">
        <v>78</v>
      </c>
      <c r="C13" s="49" t="s">
        <v>121</v>
      </c>
      <c r="D13" s="97" t="s">
        <v>117</v>
      </c>
      <c r="E13" s="84" t="s">
        <v>115</v>
      </c>
      <c r="F13" s="75" t="s">
        <v>54</v>
      </c>
      <c r="G13" s="74" t="s">
        <v>54</v>
      </c>
      <c r="H13" s="75" t="s">
        <v>54</v>
      </c>
      <c r="I13" s="75" t="s">
        <v>54</v>
      </c>
      <c r="J13" s="75" t="s">
        <v>54</v>
      </c>
      <c r="K13" s="75" t="s">
        <v>54</v>
      </c>
      <c r="L13" s="118" t="s">
        <v>54</v>
      </c>
      <c r="M13" s="75" t="s">
        <v>54</v>
      </c>
      <c r="N13" s="75" t="s">
        <v>54</v>
      </c>
      <c r="O13" s="75" t="s">
        <v>54</v>
      </c>
      <c r="P13" s="75" t="s">
        <v>54</v>
      </c>
      <c r="Q13" s="75" t="s">
        <v>54</v>
      </c>
      <c r="R13" s="86">
        <v>0.15</v>
      </c>
      <c r="S13" s="80"/>
      <c r="T13" s="85" t="s">
        <v>55</v>
      </c>
      <c r="U13" s="86" t="s">
        <v>67</v>
      </c>
      <c r="V13" s="88" t="s">
        <v>60</v>
      </c>
      <c r="W13" s="88" t="s">
        <v>61</v>
      </c>
      <c r="X13" s="88" t="s">
        <v>56</v>
      </c>
      <c r="Y13" s="85" t="s">
        <v>118</v>
      </c>
      <c r="Z13" s="89"/>
      <c r="AA13" s="114"/>
      <c r="AB13" s="96" t="str">
        <f>_xlfn.XLOOKUP(AA13,T13:Y13,T9:Y9,"",0)</f>
        <v/>
      </c>
      <c r="AC13" s="69" t="str">
        <f>IF(AB13&gt;=0,"",AB13*$R13)</f>
        <v/>
      </c>
      <c r="AD13" s="132"/>
    </row>
    <row r="14" spans="1:186" s="28" customFormat="1" ht="228.75" customHeight="1" x14ac:dyDescent="0.7">
      <c r="A14" s="76">
        <v>5</v>
      </c>
      <c r="B14" s="76" t="s">
        <v>114</v>
      </c>
      <c r="C14" s="106" t="s">
        <v>66</v>
      </c>
      <c r="D14" s="107" t="s">
        <v>122</v>
      </c>
      <c r="E14" s="98" t="s">
        <v>115</v>
      </c>
      <c r="F14" s="77" t="s">
        <v>54</v>
      </c>
      <c r="G14" s="126" t="s">
        <v>54</v>
      </c>
      <c r="H14" s="77" t="s">
        <v>54</v>
      </c>
      <c r="I14" s="77" t="s">
        <v>54</v>
      </c>
      <c r="J14" s="77" t="s">
        <v>54</v>
      </c>
      <c r="K14" s="77" t="s">
        <v>54</v>
      </c>
      <c r="L14" s="119" t="s">
        <v>54</v>
      </c>
      <c r="M14" s="77" t="s">
        <v>54</v>
      </c>
      <c r="N14" s="77" t="s">
        <v>54</v>
      </c>
      <c r="O14" s="77" t="s">
        <v>54</v>
      </c>
      <c r="P14" s="77" t="s">
        <v>54</v>
      </c>
      <c r="Q14" s="77" t="s">
        <v>54</v>
      </c>
      <c r="R14" s="99">
        <v>0.15</v>
      </c>
      <c r="S14" s="80"/>
      <c r="T14" s="100"/>
      <c r="U14" s="137" t="s">
        <v>141</v>
      </c>
      <c r="V14" s="101" t="s">
        <v>60</v>
      </c>
      <c r="W14" s="101" t="s">
        <v>61</v>
      </c>
      <c r="X14" s="101" t="s">
        <v>68</v>
      </c>
      <c r="Y14" s="102" t="s">
        <v>69</v>
      </c>
      <c r="Z14" s="89"/>
      <c r="AA14" s="115"/>
      <c r="AB14" s="103" t="str">
        <f>_xlfn.XLOOKUP(AA14,U14:Y14,U9:Y9,"",0)</f>
        <v/>
      </c>
      <c r="AC14" s="70" t="str">
        <f>IF(AB14&gt;=0,"",AB14*$R14)</f>
        <v/>
      </c>
      <c r="AD14" s="133"/>
    </row>
    <row r="15" spans="1:186" s="28" customFormat="1" ht="14.75" x14ac:dyDescent="0.7">
      <c r="B15" s="47"/>
      <c r="C15" s="47"/>
      <c r="D15" s="51"/>
      <c r="E15" s="47"/>
      <c r="R15" s="50"/>
      <c r="S15" s="21"/>
      <c r="AD15" s="59"/>
    </row>
    <row r="16" spans="1:186" s="28" customFormat="1" ht="14.75" x14ac:dyDescent="0.75">
      <c r="B16" s="47"/>
      <c r="C16" s="47"/>
      <c r="D16" s="51"/>
      <c r="E16" s="47"/>
      <c r="R16" s="122">
        <f>SUM(R10:R15)</f>
        <v>1</v>
      </c>
      <c r="S16" s="21"/>
      <c r="T16" s="168" t="s">
        <v>135</v>
      </c>
      <c r="U16" s="169"/>
      <c r="V16" s="169"/>
      <c r="W16" s="169"/>
      <c r="X16" s="169"/>
      <c r="Y16" s="170"/>
      <c r="AD16" s="59"/>
    </row>
    <row r="17" spans="2:31" s="28" customFormat="1" ht="14.75" x14ac:dyDescent="0.75">
      <c r="B17" s="47"/>
      <c r="C17" s="47"/>
      <c r="D17" s="51"/>
      <c r="E17" s="47"/>
      <c r="S17" s="21"/>
      <c r="T17" s="123"/>
      <c r="U17" s="123"/>
      <c r="V17" s="123"/>
      <c r="W17" s="123"/>
      <c r="X17" s="123"/>
      <c r="Y17" s="123"/>
      <c r="AD17" s="59"/>
      <c r="AE17" s="31"/>
    </row>
    <row r="18" spans="2:31" s="28" customFormat="1" ht="29.25" customHeight="1" x14ac:dyDescent="0.7">
      <c r="B18" s="47"/>
      <c r="C18" s="47"/>
      <c r="D18" s="51"/>
      <c r="E18" s="47"/>
      <c r="S18" s="21"/>
      <c r="T18" s="177" t="s">
        <v>159</v>
      </c>
      <c r="U18" s="178"/>
      <c r="V18" s="110"/>
      <c r="W18" s="171" t="str">
        <f>IF(AND(AB10="",AB11="",AB12="",AB13="",AB14=""),"",IF(AND(SUM(AB10,AB12:AB13)=0.06,SUM(AC10:AC14)=0),"Bonus",IF(SUM(AC10:AC14)&lt;0,"Malus","Tolerance")))</f>
        <v/>
      </c>
      <c r="X18" s="173" t="str">
        <f>IF(W18="","",IF(W18="Bonus",0.02,IF(W18="Tolerance",0,SUM(AC10:AC14))))</f>
        <v/>
      </c>
      <c r="Y18" s="174"/>
    </row>
    <row r="19" spans="2:31" s="28" customFormat="1" ht="33" customHeight="1" x14ac:dyDescent="0.7">
      <c r="B19" s="47"/>
      <c r="C19" s="47"/>
      <c r="D19" s="51"/>
      <c r="E19" s="47"/>
      <c r="S19" s="21"/>
      <c r="T19" s="151"/>
      <c r="U19" s="152"/>
      <c r="V19" s="111"/>
      <c r="W19" s="172"/>
      <c r="X19" s="175" t="str">
        <f>IFERROR(T19*X18,"")</f>
        <v/>
      </c>
      <c r="Y19" s="176"/>
    </row>
    <row r="20" spans="2:31" s="28" customFormat="1" ht="13.5" x14ac:dyDescent="0.7">
      <c r="B20" s="47"/>
      <c r="C20" s="47"/>
      <c r="D20" s="51"/>
      <c r="E20" s="47"/>
      <c r="S20" s="21"/>
    </row>
    <row r="21" spans="2:31" s="28" customFormat="1" ht="72.900000000000006" customHeight="1" x14ac:dyDescent="0.7">
      <c r="B21" s="47"/>
      <c r="C21" s="47"/>
      <c r="E21" s="47"/>
      <c r="S21" s="21"/>
    </row>
    <row r="22" spans="2:31" s="28" customFormat="1" ht="13.5" x14ac:dyDescent="0.7">
      <c r="B22" s="47"/>
      <c r="C22" s="47"/>
      <c r="D22" s="51"/>
      <c r="E22" s="47"/>
      <c r="S22" s="21"/>
    </row>
    <row r="23" spans="2:31" s="28" customFormat="1" ht="13.5" x14ac:dyDescent="0.7">
      <c r="B23" s="47"/>
      <c r="C23" s="47"/>
      <c r="D23" s="51"/>
      <c r="E23" s="47"/>
      <c r="S23" s="21"/>
    </row>
    <row r="24" spans="2:31" s="28" customFormat="1" ht="12" customHeight="1" x14ac:dyDescent="0.7">
      <c r="B24" s="47"/>
      <c r="C24" s="47"/>
      <c r="D24" s="51"/>
      <c r="E24" s="47"/>
      <c r="S24" s="21"/>
    </row>
    <row r="25" spans="2:31" s="28" customFormat="1" ht="13.5" x14ac:dyDescent="0.7">
      <c r="B25" s="47"/>
      <c r="C25" s="47"/>
      <c r="D25" s="51"/>
      <c r="E25" s="47"/>
      <c r="S25" s="21"/>
    </row>
    <row r="26" spans="2:31" s="28" customFormat="1" ht="13.5" x14ac:dyDescent="0.7">
      <c r="B26" s="47"/>
      <c r="C26" s="47"/>
      <c r="D26" s="51"/>
      <c r="E26" s="47"/>
      <c r="S26" s="21"/>
    </row>
    <row r="27" spans="2:31" s="28" customFormat="1" ht="21" customHeight="1" x14ac:dyDescent="0.7">
      <c r="B27" s="47"/>
      <c r="C27" s="47"/>
      <c r="D27" s="51"/>
      <c r="E27" s="47"/>
      <c r="S27" s="21"/>
    </row>
  </sheetData>
  <mergeCells count="15">
    <mergeCell ref="AA8:AD8"/>
    <mergeCell ref="T7:Y7"/>
    <mergeCell ref="V8:Y8"/>
    <mergeCell ref="T16:Y16"/>
    <mergeCell ref="T18:U18"/>
    <mergeCell ref="W18:W19"/>
    <mergeCell ref="X18:Y18"/>
    <mergeCell ref="T19:U19"/>
    <mergeCell ref="X19:Y19"/>
    <mergeCell ref="F11:H11"/>
    <mergeCell ref="I11:K11"/>
    <mergeCell ref="L11:N11"/>
    <mergeCell ref="O11:Q11"/>
    <mergeCell ref="A1:F1"/>
    <mergeCell ref="E6:Q6"/>
  </mergeCells>
  <conditionalFormatting sqref="W18">
    <cfRule type="cellIs" dxfId="117" priority="1" operator="equal">
      <formula>"Malus"</formula>
    </cfRule>
    <cfRule type="cellIs" dxfId="116" priority="2" operator="equal">
      <formula>"Tolerance"</formula>
    </cfRule>
    <cfRule type="cellIs" dxfId="115" priority="3" operator="equal">
      <formula>"Bonus"</formula>
    </cfRule>
  </conditionalFormatting>
  <conditionalFormatting sqref="X18:X19">
    <cfRule type="cellIs" dxfId="114" priority="4" operator="equal">
      <formula>0</formula>
    </cfRule>
    <cfRule type="cellIs" dxfId="113" priority="5" operator="greaterThan">
      <formula>0</formula>
    </cfRule>
    <cfRule type="cellIs" dxfId="112" priority="6" operator="lessThan">
      <formula>0</formula>
    </cfRule>
  </conditionalFormatting>
  <conditionalFormatting sqref="AA12">
    <cfRule type="cellIs" dxfId="111" priority="22" operator="equal">
      <formula>"x"</formula>
    </cfRule>
  </conditionalFormatting>
  <conditionalFormatting sqref="AA11:AC11">
    <cfRule type="cellIs" dxfId="110" priority="23" operator="equal">
      <formula>"x"</formula>
    </cfRule>
  </conditionalFormatting>
  <conditionalFormatting sqref="AB10 AB12:AB14">
    <cfRule type="cellIs" dxfId="109" priority="10" operator="equal">
      <formula>-0.15</formula>
    </cfRule>
    <cfRule type="cellIs" dxfId="108" priority="11" operator="equal">
      <formula>-0.1</formula>
    </cfRule>
    <cfRule type="cellIs" dxfId="107" priority="12" operator="equal">
      <formula>-0.05</formula>
    </cfRule>
    <cfRule type="cellIs" dxfId="106" priority="13" operator="equal">
      <formula>-0.02</formula>
    </cfRule>
    <cfRule type="cellIs" dxfId="105" priority="14" operator="equal">
      <formula>0</formula>
    </cfRule>
    <cfRule type="cellIs" dxfId="104" priority="15" operator="equal">
      <formula>0.02</formula>
    </cfRule>
  </conditionalFormatting>
  <conditionalFormatting sqref="AC10 AC12:AC14">
    <cfRule type="cellIs" dxfId="103" priority="16" operator="equal">
      <formula>$I10</formula>
    </cfRule>
    <cfRule type="cellIs" dxfId="102" priority="17" operator="equal">
      <formula>$M10</formula>
    </cfRule>
    <cfRule type="cellIs" dxfId="101" priority="18" operator="equal">
      <formula>$L10</formula>
    </cfRule>
    <cfRule type="cellIs" dxfId="100" priority="19" operator="equal">
      <formula>$K10</formula>
    </cfRule>
    <cfRule type="cellIs" dxfId="99" priority="20" operator="equal">
      <formula>$J10</formula>
    </cfRule>
    <cfRule type="cellIs" dxfId="98" priority="21" operator="equal">
      <formula>$H10</formula>
    </cfRule>
  </conditionalFormatting>
  <dataValidations count="4">
    <dataValidation type="list" allowBlank="1" showInputMessage="1" showErrorMessage="1" sqref="AA10" xr:uid="{2CE6029A-233C-4A76-84E7-96F93025CF06}">
      <formula1>$T$10:$Y$10</formula1>
    </dataValidation>
    <dataValidation type="list" allowBlank="1" showInputMessage="1" showErrorMessage="1" sqref="AA12" xr:uid="{AC764DD0-3243-4AD9-9399-AD05AC958A1F}">
      <formula1>$T$12:$Y$12</formula1>
    </dataValidation>
    <dataValidation type="list" allowBlank="1" showInputMessage="1" showErrorMessage="1" sqref="AA13" xr:uid="{CBB09C70-8F82-44EC-B600-8C368FB93EE3}">
      <formula1>$T$13:$Y$13</formula1>
    </dataValidation>
    <dataValidation type="list" allowBlank="1" showInputMessage="1" showErrorMessage="1" sqref="AA14" xr:uid="{D7432BAD-6FAF-4637-BAEA-E93B7D0DDA1D}">
      <formula1>$U$14:$Y$14</formula1>
    </dataValidation>
  </dataValidations>
  <pageMargins left="0.7" right="0.7" top="0.75" bottom="0.75" header="0.3" footer="0.3"/>
  <pageSetup paperSize="9" orientation="portrait" r:id="rId1"/>
  <ignoredErrors>
    <ignoredError sqref="AB14"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B72AC4A09CDF4C84793DB8B53C6549" ma:contentTypeVersion="21" ma:contentTypeDescription="Create a new document." ma:contentTypeScope="" ma:versionID="d1aeac20ee24d09c6b208043e202fc10">
  <xsd:schema xmlns:xsd="http://www.w3.org/2001/XMLSchema" xmlns:xs="http://www.w3.org/2001/XMLSchema" xmlns:p="http://schemas.microsoft.com/office/2006/metadata/properties" xmlns:ns2="a153af3a-88be-4167-abce-2fd366c974cc" xmlns:ns3="15ac8131-6f28-437f-bb89-657faef636c8" targetNamespace="http://schemas.microsoft.com/office/2006/metadata/properties" ma:root="true" ma:fieldsID="85f8d926d18842055d2d74c9f3084691" ns2:_="" ns3:_="">
    <xsd:import namespace="a153af3a-88be-4167-abce-2fd366c974cc"/>
    <xsd:import namespace="15ac8131-6f28-437f-bb89-657faef636c8"/>
    <xsd:element name="properties">
      <xsd:complexType>
        <xsd:sequence>
          <xsd:element name="documentManagement">
            <xsd:complexType>
              <xsd:all>
                <xsd:element ref="ns2:DocumentType" minOccurs="0"/>
                <xsd:element ref="ns2:Status" minOccurs="0"/>
                <xsd:element ref="ns2:MediaServiceMetadata" minOccurs="0"/>
                <xsd:element ref="ns2:MediaServiceFastMetadata" minOccurs="0"/>
                <xsd:element ref="ns3:_dlc_DocId" minOccurs="0"/>
                <xsd:element ref="ns3:_dlc_DocIdUrl" minOccurs="0"/>
                <xsd:element ref="ns3:_dlc_DocIdPersistId"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3af3a-88be-4167-abce-2fd366c974cc" elementFormDefault="qualified">
    <xsd:import namespace="http://schemas.microsoft.com/office/2006/documentManagement/types"/>
    <xsd:import namespace="http://schemas.microsoft.com/office/infopath/2007/PartnerControls"/>
    <xsd:element name="DocumentType" ma:index="8" nillable="true" ma:displayName="Document type" ma:format="Dropdown" ma:internalName="DocumentType" ma:readOnly="false">
      <xsd:simpleType>
        <xsd:restriction base="dms:Choice">
          <xsd:enumeration value="-"/>
        </xsd:restriction>
      </xsd:simpleType>
    </xsd:element>
    <xsd:element name="Status" ma:index="9" nillable="true" ma:displayName="Status" ma:format="Dropdown" ma:internalName="Status" ma:readOnly="false">
      <xsd:simpleType>
        <xsd:restriction base="dms:Choice">
          <xsd:enumeration value="Draft"/>
          <xsd:enumeration value="Ready for approval"/>
          <xsd:enumeration value="Approved / Released"/>
          <xsd:enumeration value="Outdated"/>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ac0feec-d12f-4e8a-a0f9-8c1043693aa7" ma:termSetId="09814cd3-568e-fe90-9814-8d621ff8fb84" ma:anchorId="fba54fb3-c3e1-fe81-a776-ca4b69148c4d" ma:open="true" ma:isKeyword="false">
      <xsd:complexType>
        <xsd:sequence>
          <xsd:element ref="pc:Terms" minOccurs="0" maxOccurs="1"/>
        </xsd:sequence>
      </xsd:complexType>
    </xsd:element>
    <xsd:element name="_Flow_SignoffStatus" ma:index="28" nillable="true" ma:displayName="Sign-off status" ma:internalName="Sign_x002d_off_x0020_status">
      <xsd:simpleType>
        <xsd:restriction base="dms:Text"/>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ac8131-6f28-437f-bb89-657faef636c8"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dexed="true"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2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496aca09-1b87-4733-b184-4f62b479014a}" ma:internalName="TaxCatchAll" ma:showField="CatchAllData" ma:web="15ac8131-6f28-437f-bb89-657faef636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Status xmlns="a153af3a-88be-4167-abce-2fd366c974cc" xsi:nil="true"/>
    <DocumentType xmlns="a153af3a-88be-4167-abce-2fd366c974cc" xsi:nil="true"/>
    <_dlc_DocId xmlns="15ac8131-6f28-437f-bb89-657faef636c8">ESM1-244363895-22289</_dlc_DocId>
    <_dlc_DocIdUrl xmlns="15ac8131-6f28-437f-bb89-657faef636c8">
      <Url>https://esm.sharepoint.com/sites/BAU-CLP/_layouts/15/DocIdRedir.aspx?ID=ESM1-244363895-22289</Url>
      <Description>ESM1-244363895-22289</Description>
    </_dlc_DocIdUrl>
    <TaxCatchAll xmlns="15ac8131-6f28-437f-bb89-657faef636c8" xsi:nil="true"/>
    <_Flow_SignoffStatus xmlns="a153af3a-88be-4167-abce-2fd366c974cc" xsi:nil="true"/>
    <lcf76f155ced4ddcb4097134ff3c332f xmlns="a153af3a-88be-4167-abce-2fd366c974c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7484184-C129-47B2-95F7-1150E996B8D4}">
  <ds:schemaRefs>
    <ds:schemaRef ds:uri="http://schemas.microsoft.com/sharepoint/v3/contenttype/forms"/>
  </ds:schemaRefs>
</ds:datastoreItem>
</file>

<file path=customXml/itemProps2.xml><?xml version="1.0" encoding="utf-8"?>
<ds:datastoreItem xmlns:ds="http://schemas.openxmlformats.org/officeDocument/2006/customXml" ds:itemID="{AE51DB52-8F9C-48A2-9CEB-E18FEC18BD6F}"/>
</file>

<file path=customXml/itemProps3.xml><?xml version="1.0" encoding="utf-8"?>
<ds:datastoreItem xmlns:ds="http://schemas.openxmlformats.org/officeDocument/2006/customXml" ds:itemID="{A4FF5ABA-026D-464B-B683-96354A747009}">
  <ds:schemaRefs>
    <ds:schemaRef ds:uri="http://schemas.microsoft.com/sharepoint/events"/>
  </ds:schemaRefs>
</ds:datastoreItem>
</file>

<file path=customXml/itemProps4.xml><?xml version="1.0" encoding="utf-8"?>
<ds:datastoreItem xmlns:ds="http://schemas.openxmlformats.org/officeDocument/2006/customXml" ds:itemID="{B525A84B-8DA2-4D67-91B5-88D692DD78AF}">
  <ds:schemaRefs>
    <ds:schemaRef ds:uri="http://schemas.openxmlformats.org/package/2006/metadata/core-properties"/>
    <ds:schemaRef ds:uri="http://schemas.microsoft.com/office/2006/documentManagement/types"/>
    <ds:schemaRef ds:uri="http://schemas.microsoft.com/office/infopath/2007/PartnerControls"/>
    <ds:schemaRef ds:uri="a153af3a-88be-4167-abce-2fd366c974cc"/>
    <ds:schemaRef ds:uri="15ac8131-6f28-437f-bb89-657faef636c8"/>
    <ds:schemaRef ds:uri="http://purl.org/dc/dcmitype/"/>
    <ds:schemaRef ds:uri="http://purl.org/dc/term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18</vt:i4>
      </vt:variant>
    </vt:vector>
  </HeadingPairs>
  <TitlesOfParts>
    <vt:vector size="35" baseType="lpstr">
      <vt:lpstr>Introduction</vt:lpstr>
      <vt:lpstr>Annual Performance Report</vt:lpstr>
      <vt:lpstr>Jan</vt:lpstr>
      <vt:lpstr>Feb</vt:lpstr>
      <vt:lpstr>Mar</vt:lpstr>
      <vt:lpstr>Apr</vt:lpstr>
      <vt:lpstr>May</vt:lpstr>
      <vt:lpstr>Jun</vt:lpstr>
      <vt:lpstr>Jul</vt:lpstr>
      <vt:lpstr>Aug</vt:lpstr>
      <vt:lpstr>Sep</vt:lpstr>
      <vt:lpstr>Oct</vt:lpstr>
      <vt:lpstr>Nov</vt:lpstr>
      <vt:lpstr>Dec</vt:lpstr>
      <vt:lpstr>KPI example</vt:lpstr>
      <vt:lpstr>KPI Overview</vt:lpstr>
      <vt:lpstr>config</vt:lpstr>
      <vt:lpstr>config!_KPI3</vt:lpstr>
      <vt:lpstr>'KPI Overview'!_KPI3</vt:lpstr>
      <vt:lpstr>config!Druckbereich</vt:lpstr>
      <vt:lpstr>'KPI Overview'!Druckbereich</vt:lpstr>
      <vt:lpstr>'KPI Overview'!EXAMPLES</vt:lpstr>
      <vt:lpstr>config!KPI</vt:lpstr>
      <vt:lpstr>'KPI Overview'!KPI</vt:lpstr>
      <vt:lpstr>config!KPI´s</vt:lpstr>
      <vt:lpstr>'KPI Overview'!KPI´s</vt:lpstr>
      <vt:lpstr>config!Pillar</vt:lpstr>
      <vt:lpstr>'KPI Overview'!Pillar</vt:lpstr>
      <vt:lpstr>config!Pillars</vt:lpstr>
      <vt:lpstr>config!Pillars2</vt:lpstr>
      <vt:lpstr>'KPI Overview'!Pillars2</vt:lpstr>
      <vt:lpstr>config!Pillars3</vt:lpstr>
      <vt:lpstr>config!REFERENCE</vt:lpstr>
      <vt:lpstr>config!Repetition</vt:lpstr>
      <vt:lpstr>config!SERVICECATEGORY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Andreas Juettner</dc:creator>
  <cp:keywords/>
  <dc:description/>
  <cp:lastModifiedBy>Daria Vorobey</cp:lastModifiedBy>
  <cp:revision/>
  <dcterms:created xsi:type="dcterms:W3CDTF">2016-03-18T14:13:21Z</dcterms:created>
  <dcterms:modified xsi:type="dcterms:W3CDTF">2024-01-18T15:34:27Z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0x01010005B72AC4A09CDF4C84793DB8B53C6549</vt:lpwstr>
  </property>
  <property fmtid="{D5CDD505-2E9C-101B-9397-08002B2CF9AE}" pid="3" name="TaxKeyword">
    <vt:lpwstr>;#</vt:lpwstr>
  </property>
  <property fmtid="{D5CDD505-2E9C-101B-9397-08002B2CF9AE}" pid="4" name="SV_QUERY_LIST_4F35BF76-6C0D-4D9B-82B2-816C12CF3733">
    <vt:lpwstr>empty_477D106A-C0D6-4607-AEBD-E2C9D60EA279</vt:lpwstr>
  </property>
  <property fmtid="{D5CDD505-2E9C-101B-9397-08002B2CF9AE}" pid="5" name="_dlc_DocIdItemGuid">
    <vt:lpwstr>adb4fc66-e519-4282-a22c-69b84d62a8e5</vt:lpwstr>
  </property>
  <property fmtid="{D5CDD505-2E9C-101B-9397-08002B2CF9AE}" pid="6" name="MediaServiceImageTags">
    <vt:lpwstr/>
  </property>
  <property fmtid="{D5CDD505-2E9C-101B-9397-08002B2CF9AE}" pid="7" name="MSIP_Label_1764a71f-7e5e-4aeb-ba26-1fccf4925c1d_Enabled">
    <vt:lpwstr>true</vt:lpwstr>
  </property>
  <property fmtid="{D5CDD505-2E9C-101B-9397-08002B2CF9AE}" pid="8" name="MSIP_Label_1764a71f-7e5e-4aeb-ba26-1fccf4925c1d_SetDate">
    <vt:lpwstr>2023-05-31T19:46:52Z</vt:lpwstr>
  </property>
  <property fmtid="{D5CDD505-2E9C-101B-9397-08002B2CF9AE}" pid="9" name="MSIP_Label_1764a71f-7e5e-4aeb-ba26-1fccf4925c1d_Method">
    <vt:lpwstr>Standard</vt:lpwstr>
  </property>
  <property fmtid="{D5CDD505-2E9C-101B-9397-08002B2CF9AE}" pid="10" name="MSIP_Label_1764a71f-7e5e-4aeb-ba26-1fccf4925c1d_Name">
    <vt:lpwstr>Internal</vt:lpwstr>
  </property>
  <property fmtid="{D5CDD505-2E9C-101B-9397-08002B2CF9AE}" pid="11" name="MSIP_Label_1764a71f-7e5e-4aeb-ba26-1fccf4925c1d_SiteId">
    <vt:lpwstr>98e29ecf-22bf-49bc-85a7-51537b56ef79</vt:lpwstr>
  </property>
  <property fmtid="{D5CDD505-2E9C-101B-9397-08002B2CF9AE}" pid="12" name="MSIP_Label_1764a71f-7e5e-4aeb-ba26-1fccf4925c1d_ActionId">
    <vt:lpwstr>a87da0d2-eb51-4e07-9eec-3f5c3a58840c</vt:lpwstr>
  </property>
  <property fmtid="{D5CDD505-2E9C-101B-9397-08002B2CF9AE}" pid="13" name="MSIP_Label_1764a71f-7e5e-4aeb-ba26-1fccf4925c1d_ContentBits">
    <vt:lpwstr>1</vt:lpwstr>
  </property>
</Properties>
</file>