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esm.sharepoint.com/sites/BAU-CLP/ProcurementProcedures/FM Team/FM17CSAG23 - cleaning services/1. Sourcing folder/2. Sourcing/2.5 RFP/"/>
    </mc:Choice>
  </mc:AlternateContent>
  <xr:revisionPtr revIDLastSave="1589" documentId="11_28D46FDB6A0309047FC5F58219C13B8E268EA28B" xr6:coauthVersionLast="47" xr6:coauthVersionMax="47" xr10:uidLastSave="{6DBB4FE3-5607-4F0D-A2E0-1C4C5108EB6B}"/>
  <bookViews>
    <workbookView xWindow="16590" yWindow="-16320" windowWidth="29040" windowHeight="15720" firstSheet="2" activeTab="2" xr2:uid="{00000000-000D-0000-FFFF-FFFF00000000}"/>
  </bookViews>
  <sheets>
    <sheet name="Introduction" sheetId="29" r:id="rId1"/>
    <sheet name="Annual Performance Report" sheetId="33" r:id="rId2"/>
    <sheet name="Jan" sheetId="34" r:id="rId3"/>
    <sheet name="Feb" sheetId="60" r:id="rId4"/>
    <sheet name="Mar" sheetId="61" r:id="rId5"/>
    <sheet name="Apr" sheetId="62" r:id="rId6"/>
    <sheet name="May" sheetId="63" r:id="rId7"/>
    <sheet name="Jun" sheetId="64" r:id="rId8"/>
    <sheet name="Jul" sheetId="65" r:id="rId9"/>
    <sheet name="Aug" sheetId="66" r:id="rId10"/>
    <sheet name="Sep" sheetId="67" r:id="rId11"/>
    <sheet name="Oct" sheetId="68" r:id="rId12"/>
    <sheet name="Nov" sheetId="69" r:id="rId13"/>
    <sheet name="Dec" sheetId="70" r:id="rId14"/>
    <sheet name="KPI example" sheetId="71" r:id="rId15"/>
    <sheet name="KPI Overview" sheetId="31" state="hidden" r:id="rId16"/>
    <sheet name="config" sheetId="22" state="hidden" r:id="rId17"/>
  </sheets>
  <externalReferences>
    <externalReference r:id="rId18"/>
  </externalReferences>
  <definedNames>
    <definedName name="__KPI1" localSheetId="0">'[1]Data-Table'!#REF!</definedName>
    <definedName name="__KPI1" localSheetId="15">'[1]Data-Table'!#REF!</definedName>
    <definedName name="__KPI1">'[1]Data-Table'!#REF!</definedName>
    <definedName name="_KPI1" localSheetId="16">config!#REF!</definedName>
    <definedName name="_KPI1" localSheetId="0">#REF!</definedName>
    <definedName name="_KPI1" localSheetId="15">'KPI Overview'!#REF!</definedName>
    <definedName name="_KPI1">#REF!</definedName>
    <definedName name="_KPI3" localSheetId="16">config!$A$2:$A$7</definedName>
    <definedName name="_KPI3" localSheetId="0">#REF!</definedName>
    <definedName name="_KPI3" localSheetId="15">'KPI Overview'!$A$2:$A$9</definedName>
    <definedName name="_KPI3">#REF!</definedName>
    <definedName name="Availability" localSheetId="16">#REF!</definedName>
    <definedName name="Availability" localSheetId="0">#REF!</definedName>
    <definedName name="Availability" localSheetId="15">#REF!</definedName>
    <definedName name="Availability">#REF!</definedName>
    <definedName name="Distribution" localSheetId="16">#REF!</definedName>
    <definedName name="Distribution" localSheetId="0">#REF!</definedName>
    <definedName name="Distribution" localSheetId="15">#REF!</definedName>
    <definedName name="Distribution">#REF!</definedName>
    <definedName name="_xlnm.Print_Area" localSheetId="16">config!$A$1:$E$7</definedName>
    <definedName name="_xlnm.Print_Area" localSheetId="15">'KPI Overview'!$A$1:$B$9</definedName>
    <definedName name="EXAMPLES" localSheetId="16">config!#REF!</definedName>
    <definedName name="EXAMPLES" localSheetId="0">#REF!</definedName>
    <definedName name="EXAMPLES" localSheetId="15">'KPI Overview'!$B$2:$B$85</definedName>
    <definedName name="EXAMPLES">#REF!</definedName>
    <definedName name="Fire" localSheetId="16">#REF!</definedName>
    <definedName name="Fire" localSheetId="0">#REF!</definedName>
    <definedName name="Fire" localSheetId="15">#REF!</definedName>
    <definedName name="Fire">#REF!</definedName>
    <definedName name="hä">'[1]Data-Table'!#REF!</definedName>
    <definedName name="Heat" localSheetId="16">#REF!</definedName>
    <definedName name="Heat" localSheetId="0">#REF!</definedName>
    <definedName name="Heat" localSheetId="15">#REF!</definedName>
    <definedName name="Heat">#REF!</definedName>
    <definedName name="KPI" localSheetId="16">config!$A$2:$A$7</definedName>
    <definedName name="KPI" localSheetId="0">#REF!</definedName>
    <definedName name="KPI" localSheetId="15">'KPI Overview'!$A$2:$A$9</definedName>
    <definedName name="KPI">#REF!</definedName>
    <definedName name="KPI´s" localSheetId="16">config!$A$2:$A$7</definedName>
    <definedName name="KPI´s" localSheetId="0">#REF!</definedName>
    <definedName name="KPI´s" localSheetId="15">'KPI Overview'!$A$2:$A$9</definedName>
    <definedName name="KPI´s">#REF!</definedName>
    <definedName name="KPIS" localSheetId="16">config!#REF!</definedName>
    <definedName name="KPIS" localSheetId="0">#REF!</definedName>
    <definedName name="KPIS" localSheetId="15">'KPI Overview'!#REF!</definedName>
    <definedName name="KPIS">#REF!</definedName>
    <definedName name="Monitoring" localSheetId="16">#REF!</definedName>
    <definedName name="Monitoring" localSheetId="0">#REF!</definedName>
    <definedName name="Monitoring" localSheetId="15">#REF!</definedName>
    <definedName name="Monitoring">#REF!</definedName>
    <definedName name="Pillar" localSheetId="16">config!$A$2:$A$7</definedName>
    <definedName name="Pillar" localSheetId="0">#REF!</definedName>
    <definedName name="Pillar" localSheetId="15">'KPI Overview'!$A$2:$A$9</definedName>
    <definedName name="Pillar">#REF!</definedName>
    <definedName name="Pillars" localSheetId="16">config!$B$2:$B$7</definedName>
    <definedName name="Pillars" localSheetId="0">#REF!</definedName>
    <definedName name="Pillars" localSheetId="15">'KPI Overview'!#REF!</definedName>
    <definedName name="Pillars">#REF!</definedName>
    <definedName name="Pillars2" localSheetId="16">config!$A$2:$A$7</definedName>
    <definedName name="Pillars2" localSheetId="0">#REF!</definedName>
    <definedName name="Pillars2" localSheetId="15">'KPI Overview'!$A$2:$A$9</definedName>
    <definedName name="Pillars2">#REF!</definedName>
    <definedName name="Pillars3" localSheetId="16">config!$B$2:$B$7</definedName>
    <definedName name="Pillars3" localSheetId="0">#REF!</definedName>
    <definedName name="Pillars3" localSheetId="15">'KPI Overview'!#REF!</definedName>
    <definedName name="Pillars3">#REF!</definedName>
    <definedName name="Power" localSheetId="16">#REF!</definedName>
    <definedName name="Power" localSheetId="0">#REF!</definedName>
    <definedName name="Power" localSheetId="15">#REF!</definedName>
    <definedName name="Power">#REF!</definedName>
    <definedName name="Protection" localSheetId="16">#REF!</definedName>
    <definedName name="Protection" localSheetId="0">#REF!</definedName>
    <definedName name="Protection" localSheetId="15">#REF!</definedName>
    <definedName name="Protection">#REF!</definedName>
    <definedName name="REFERENCE" localSheetId="16">config!$E$2:$E$7</definedName>
    <definedName name="REFERENCE" localSheetId="0">#REF!</definedName>
    <definedName name="REFERENCE" localSheetId="15">'KPI Overview'!#REF!</definedName>
    <definedName name="REFERENCE">#REF!</definedName>
    <definedName name="Rep." localSheetId="16">config!#REF!</definedName>
    <definedName name="Rep." localSheetId="0">#REF!</definedName>
    <definedName name="Rep." localSheetId="15">'KPI Overview'!#REF!</definedName>
    <definedName name="Rep.">#REF!</definedName>
    <definedName name="Repetition" localSheetId="16">config!$C$2:$C$7</definedName>
    <definedName name="Repetition" localSheetId="0">#REF!</definedName>
    <definedName name="Repetition" localSheetId="15">'KPI Overview'!#REF!</definedName>
    <definedName name="Repetition">#REF!</definedName>
    <definedName name="Security" localSheetId="16">#REF!</definedName>
    <definedName name="Security" localSheetId="0">#REF!</definedName>
    <definedName name="Security" localSheetId="15">#REF!</definedName>
    <definedName name="Security">#REF!</definedName>
    <definedName name="SERVICECATEGORY" localSheetId="16">config!$B$2:$B$7</definedName>
    <definedName name="SERVICECATEGORY" localSheetId="0">#REF!</definedName>
    <definedName name="SERVICECATEGORY" localSheetId="15">'KPI Overview'!#REF!</definedName>
    <definedName name="SERVICECATEGO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34" l="1"/>
  <c r="H37" i="33"/>
  <c r="AB11" i="70"/>
  <c r="AC11" i="70" s="1"/>
  <c r="AB11" i="67"/>
  <c r="AC11" i="67" s="1"/>
  <c r="AB11" i="64"/>
  <c r="AC11" i="64" s="1"/>
  <c r="AB11" i="61"/>
  <c r="AC11" i="61" l="1"/>
  <c r="R16" i="70" l="1"/>
  <c r="AB14" i="70"/>
  <c r="AB13" i="70"/>
  <c r="AC13" i="70" s="1"/>
  <c r="AB12" i="70"/>
  <c r="AC12" i="70" s="1"/>
  <c r="AB10" i="70"/>
  <c r="R16" i="69"/>
  <c r="AB14" i="69"/>
  <c r="AB13" i="69"/>
  <c r="AC13" i="69" s="1"/>
  <c r="AB12" i="69"/>
  <c r="AC12" i="69" s="1"/>
  <c r="AB10" i="69"/>
  <c r="R16" i="68"/>
  <c r="AB14" i="68"/>
  <c r="W18" i="68" s="1"/>
  <c r="AB13" i="68"/>
  <c r="AC13" i="68" s="1"/>
  <c r="AB12" i="68"/>
  <c r="AC12" i="68" s="1"/>
  <c r="AC10" i="68"/>
  <c r="AB10" i="68"/>
  <c r="R16" i="67"/>
  <c r="AB14" i="67"/>
  <c r="AB13" i="67"/>
  <c r="AC13" i="67" s="1"/>
  <c r="AB12" i="67"/>
  <c r="AC12" i="67" s="1"/>
  <c r="AB10" i="67"/>
  <c r="R16" i="66"/>
  <c r="AB14" i="66"/>
  <c r="AB13" i="66"/>
  <c r="AC13" i="66" s="1"/>
  <c r="AB12" i="66"/>
  <c r="AC12" i="66" s="1"/>
  <c r="AB10" i="66"/>
  <c r="R16" i="65"/>
  <c r="AB14" i="65"/>
  <c r="AB13" i="65"/>
  <c r="AB12" i="65"/>
  <c r="AC12" i="65" s="1"/>
  <c r="AC10" i="65"/>
  <c r="AB10" i="65"/>
  <c r="R16" i="64"/>
  <c r="AB14" i="64"/>
  <c r="AC14" i="64" s="1"/>
  <c r="AB13" i="64"/>
  <c r="AC13" i="64" s="1"/>
  <c r="AB12" i="64"/>
  <c r="AC12" i="64" s="1"/>
  <c r="AB10" i="64"/>
  <c r="R16" i="63"/>
  <c r="AB14" i="63"/>
  <c r="AB13" i="63"/>
  <c r="AC13" i="63" s="1"/>
  <c r="AB12" i="63"/>
  <c r="AC12" i="63" s="1"/>
  <c r="AB10" i="63"/>
  <c r="R16" i="62"/>
  <c r="AB14" i="62"/>
  <c r="AB13" i="62"/>
  <c r="AC13" i="62" s="1"/>
  <c r="AB12" i="62"/>
  <c r="AC12" i="62" s="1"/>
  <c r="AB10" i="62"/>
  <c r="R16" i="61"/>
  <c r="AB14" i="61"/>
  <c r="AB13" i="61"/>
  <c r="AC13" i="61" s="1"/>
  <c r="AB12" i="61"/>
  <c r="AB10" i="61"/>
  <c r="W18" i="61" s="1"/>
  <c r="R16" i="60"/>
  <c r="AB14" i="60"/>
  <c r="AB13" i="60"/>
  <c r="AC13" i="60" s="1"/>
  <c r="AB12" i="60"/>
  <c r="AC12" i="60" s="1"/>
  <c r="AB10" i="60"/>
  <c r="AC14" i="70" l="1"/>
  <c r="W18" i="70"/>
  <c r="AC14" i="69"/>
  <c r="W18" i="69"/>
  <c r="X18" i="69" s="1"/>
  <c r="X19" i="69" s="1"/>
  <c r="E29" i="33" s="1"/>
  <c r="AC14" i="68"/>
  <c r="AC14" i="67"/>
  <c r="W18" i="67"/>
  <c r="X18" i="67" s="1"/>
  <c r="X19" i="67" s="1"/>
  <c r="E25" i="33" s="1"/>
  <c r="AC14" i="66"/>
  <c r="W18" i="66"/>
  <c r="AC14" i="65"/>
  <c r="W18" i="65"/>
  <c r="AC14" i="63"/>
  <c r="W18" i="63"/>
  <c r="AC14" i="62"/>
  <c r="W18" i="62"/>
  <c r="X18" i="62" s="1"/>
  <c r="AC14" i="60"/>
  <c r="W18" i="60"/>
  <c r="AC12" i="61"/>
  <c r="AC14" i="61"/>
  <c r="X18" i="66"/>
  <c r="X18" i="65"/>
  <c r="X18" i="63"/>
  <c r="X18" i="70"/>
  <c r="AC10" i="70"/>
  <c r="AC10" i="69"/>
  <c r="X18" i="68"/>
  <c r="AC10" i="67"/>
  <c r="AC10" i="66"/>
  <c r="AC13" i="65"/>
  <c r="AC10" i="64"/>
  <c r="W18" i="64" s="1"/>
  <c r="X18" i="64" s="1"/>
  <c r="AC10" i="63"/>
  <c r="AC10" i="62"/>
  <c r="AC10" i="61"/>
  <c r="AC10" i="60"/>
  <c r="X19" i="62" l="1"/>
  <c r="E15" i="33" s="1"/>
  <c r="D15" i="33"/>
  <c r="C15" i="33" s="1"/>
  <c r="D29" i="33"/>
  <c r="C29" i="33" s="1"/>
  <c r="X18" i="61"/>
  <c r="X19" i="61" s="1"/>
  <c r="E13" i="33" s="1"/>
  <c r="D25" i="33"/>
  <c r="C25" i="33" s="1"/>
  <c r="X19" i="64"/>
  <c r="E19" i="33" s="1"/>
  <c r="D19" i="33"/>
  <c r="C19" i="33" s="1"/>
  <c r="X19" i="65"/>
  <c r="E21" i="33" s="1"/>
  <c r="D21" i="33"/>
  <c r="C21" i="33" s="1"/>
  <c r="D13" i="33"/>
  <c r="C13" i="33" s="1"/>
  <c r="X19" i="68"/>
  <c r="E27" i="33" s="1"/>
  <c r="D27" i="33"/>
  <c r="C27" i="33" s="1"/>
  <c r="X19" i="70"/>
  <c r="E31" i="33" s="1"/>
  <c r="D31" i="33"/>
  <c r="C31" i="33" s="1"/>
  <c r="X19" i="63"/>
  <c r="E17" i="33" s="1"/>
  <c r="D17" i="33"/>
  <c r="C17" i="33" s="1"/>
  <c r="X18" i="60"/>
  <c r="X19" i="66"/>
  <c r="E23" i="33" s="1"/>
  <c r="D23" i="33"/>
  <c r="C23" i="33" s="1"/>
  <c r="AB14" i="34"/>
  <c r="X19" i="60" l="1"/>
  <c r="E11" i="33" s="1"/>
  <c r="D11" i="33"/>
  <c r="C11" i="33" s="1"/>
  <c r="AB12" i="34"/>
  <c r="AC14" i="34"/>
  <c r="AB13" i="34"/>
  <c r="AC13" i="34" s="1"/>
  <c r="AC12" i="34" l="1"/>
  <c r="AC10" i="34"/>
  <c r="W18" i="34" l="1"/>
  <c r="X18" i="34" s="1"/>
  <c r="X19" i="34" l="1"/>
  <c r="E9" i="33" s="1"/>
  <c r="D9" i="33"/>
  <c r="C9" i="33" s="1"/>
  <c r="E40" i="33" l="1"/>
  <c r="G40" i="33" s="1"/>
  <c r="E39" i="33"/>
  <c r="D39" i="33" s="1"/>
  <c r="R16" i="34"/>
  <c r="G39" i="33" l="1"/>
  <c r="D40" i="33"/>
</calcChain>
</file>

<file path=xl/sharedStrings.xml><?xml version="1.0" encoding="utf-8"?>
<sst xmlns="http://schemas.openxmlformats.org/spreadsheetml/2006/main" count="1649" uniqueCount="164">
  <si>
    <t>Cleaning</t>
  </si>
  <si>
    <t>PERFORMANCE REPORTING</t>
  </si>
  <si>
    <r>
      <t>Performance Report</t>
    </r>
    <r>
      <rPr>
        <b/>
        <sz val="12"/>
        <rFont val="Calibri"/>
        <family val="2"/>
        <scheme val="minor"/>
      </rPr>
      <t xml:space="preserve"> Cleaning</t>
    </r>
  </si>
  <si>
    <t>Overview:</t>
  </si>
  <si>
    <t>Jan-Dec</t>
  </si>
  <si>
    <t>Evaluation Cleaning</t>
  </si>
  <si>
    <t>Month</t>
  </si>
  <si>
    <t>Bonus/ Malus</t>
  </si>
  <si>
    <t>Bonus/ Malus in %</t>
  </si>
  <si>
    <t>Bonus/ Malus 
in EUR</t>
  </si>
  <si>
    <t>January</t>
  </si>
  <si>
    <t>Bonus</t>
  </si>
  <si>
    <t>February</t>
  </si>
  <si>
    <t>March</t>
  </si>
  <si>
    <t>April</t>
  </si>
  <si>
    <t>May</t>
  </si>
  <si>
    <t>June</t>
  </si>
  <si>
    <t>July</t>
  </si>
  <si>
    <t>August</t>
  </si>
  <si>
    <t>September</t>
  </si>
  <si>
    <t>October</t>
  </si>
  <si>
    <t>November</t>
  </si>
  <si>
    <t>December</t>
  </si>
  <si>
    <t>Total Annual evaluation result</t>
  </si>
  <si>
    <t xml:space="preserve">Final Evaluation result </t>
  </si>
  <si>
    <t>Total Bonus/ Malus</t>
  </si>
  <si>
    <t>Total Bonus/Malus 
in EUR*</t>
  </si>
  <si>
    <t xml:space="preserve">*If the final evaluation results malus, the service provider will be charged a maximum malus of 5% of the annual total. </t>
  </si>
  <si>
    <t>Date:</t>
  </si>
  <si>
    <t>Signature ESM representative:</t>
  </si>
  <si>
    <t>Signature Contractor representative:</t>
  </si>
  <si>
    <t>Month:</t>
  </si>
  <si>
    <t>Performance Thresholds</t>
  </si>
  <si>
    <t>Tolerance</t>
  </si>
  <si>
    <t>Malus</t>
  </si>
  <si>
    <t>Evaluation</t>
  </si>
  <si>
    <t>No.</t>
  </si>
  <si>
    <t>KPI</t>
  </si>
  <si>
    <t>Criteria</t>
  </si>
  <si>
    <t xml:space="preserve">Measurement Period </t>
  </si>
  <si>
    <t>Jan</t>
  </si>
  <si>
    <t>Feb</t>
  </si>
  <si>
    <t>Mar</t>
  </si>
  <si>
    <t>Apr</t>
  </si>
  <si>
    <t>Jun</t>
  </si>
  <si>
    <t>Jul</t>
  </si>
  <si>
    <t>Aug</t>
  </si>
  <si>
    <t>Sep</t>
  </si>
  <si>
    <t>Oct</t>
  </si>
  <si>
    <t>Nov</t>
  </si>
  <si>
    <t>Dec</t>
  </si>
  <si>
    <t>Weighting</t>
  </si>
  <si>
    <t>Malus weighted</t>
  </si>
  <si>
    <t>Result of the quality measurements (tolerance level in the cleaning incl. justification + corrective measures in case of deviations)</t>
  </si>
  <si>
    <t>x</t>
  </si>
  <si>
    <t>0 Failures</t>
  </si>
  <si>
    <t>4 Failures</t>
  </si>
  <si>
    <t xml:space="preserve">&gt; 6 Failures </t>
  </si>
  <si>
    <t>quality</t>
  </si>
  <si>
    <t xml:space="preserve">1 Failure </t>
  </si>
  <si>
    <t>2 Failures</t>
  </si>
  <si>
    <t>3 Failures</t>
  </si>
  <si>
    <t xml:space="preserve">&gt; 4 Failures </t>
  </si>
  <si>
    <t>-</t>
  </si>
  <si>
    <t>Number of user complaints</t>
  </si>
  <si>
    <t xml:space="preserve">compliance </t>
  </si>
  <si>
    <t xml:space="preserve">Contract management 
</t>
  </si>
  <si>
    <t>1 Failure</t>
  </si>
  <si>
    <t xml:space="preserve">4 Failures </t>
  </si>
  <si>
    <t>&gt; 4 Failures</t>
  </si>
  <si>
    <t>Completeness/ correctness of reporting and documentation</t>
  </si>
  <si>
    <t>KPI CATEGORY</t>
  </si>
  <si>
    <t>KEY PERFORMANCE INDICATORS</t>
  </si>
  <si>
    <t xml:space="preserve">Response to tickets </t>
  </si>
  <si>
    <t>SERVICE CATEGORY</t>
  </si>
  <si>
    <t>REPETITION</t>
  </si>
  <si>
    <t>Type of issue</t>
  </si>
  <si>
    <t>REFERENCE</t>
  </si>
  <si>
    <t>Compliance</t>
  </si>
  <si>
    <t>Regular cleaning</t>
  </si>
  <si>
    <t>No</t>
  </si>
  <si>
    <t>major</t>
  </si>
  <si>
    <t>Scope of Work</t>
  </si>
  <si>
    <t>Cost</t>
  </si>
  <si>
    <t>Window and glass cleaning</t>
  </si>
  <si>
    <t>1st time</t>
  </si>
  <si>
    <t>minor</t>
  </si>
  <si>
    <t>Invoicing Procedure</t>
  </si>
  <si>
    <t>Quality</t>
  </si>
  <si>
    <t>Doormat cleaning</t>
  </si>
  <si>
    <t>2nd time</t>
  </si>
  <si>
    <t>Service Level Specification</t>
  </si>
  <si>
    <t>Timeline</t>
  </si>
  <si>
    <t>Provision of consumables and equipment</t>
  </si>
  <si>
    <t>3rd time</t>
  </si>
  <si>
    <t>Contract</t>
  </si>
  <si>
    <t>Deep cleaning</t>
  </si>
  <si>
    <t>HSE-Policy</t>
  </si>
  <si>
    <t>Laundry services</t>
  </si>
  <si>
    <t>Legal Requirements</t>
  </si>
  <si>
    <t>FM-Support</t>
  </si>
  <si>
    <t>Waste Management</t>
  </si>
  <si>
    <t>Cleaning on demand / Lift and Shift</t>
  </si>
  <si>
    <t>Result of the 
quality measurements 
spot checks</t>
  </si>
  <si>
    <t>Improvement implementation</t>
  </si>
  <si>
    <t>Bonus/ 
Malus</t>
  </si>
  <si>
    <t>Monthly Evaluation</t>
  </si>
  <si>
    <t>1 Complaint</t>
  </si>
  <si>
    <t>2 Complaints</t>
  </si>
  <si>
    <t>3 Complaints</t>
  </si>
  <si>
    <t>4 Complaints</t>
  </si>
  <si>
    <t>&gt;4 Complaints</t>
  </si>
  <si>
    <t>No complaint</t>
  </si>
  <si>
    <t>Category</t>
  </si>
  <si>
    <t xml:space="preserve">Quality </t>
  </si>
  <si>
    <t xml:space="preserve">Monthly </t>
  </si>
  <si>
    <t>Quarterly</t>
  </si>
  <si>
    <r>
      <rPr>
        <sz val="11"/>
        <rFont val="Calibri"/>
        <family val="2"/>
        <scheme val="minor"/>
      </rPr>
      <t xml:space="preserve">The Service Provider must comply with the Ticket Response Times and the Ticket Resolution Times for tickets raised via the Ticketing Tool, as further described in section 5.3 of the Terms of Reference. Each breach of the Ticket Response Times and/or the Ticket Resolution Times will be counted as a failure. </t>
    </r>
    <r>
      <rPr>
        <sz val="11"/>
        <rFont val="Arial"/>
        <family val="2"/>
      </rPr>
      <t xml:space="preserve">
</t>
    </r>
  </si>
  <si>
    <t>&gt;4 Failures</t>
  </si>
  <si>
    <t>Based on the annual performance evaluation against the KPIs and the results of the annual IT&amp;FM survey and findings the Service Provider will create an annual report of the performance evaluation containing a follow-up action plan for improvement (incl. a timeline agreed with the ESM). The Service Provider will be measured on a quarterly basis based on the implementation of the follow-up action plan and the agreed timeline. Timelines are subject to change in agreement with the ESM.
If the Service Provider fails to meet any of the milestones agreed in the action plan, it will be counted as a failure. If the same milestone is not met in successive quarters, this failure will be counted double from the previous evaluation. If the ESM and the Service Provider agree that there is no need for an action plan, then the Parties will consider the tolerance for this KPI to be achieved.</t>
  </si>
  <si>
    <t xml:space="preserve">Individuals in the ESM may raise complaints in relation to the Services in a written form (in the Ticketing Tool ). The Service Provider will have access to the survey results. A complaint in the Ticketing Tool may relate to any aspect of the Services provided by the Service Provider.
The ESM will assess the nature of the complaint, and after clarifying with the Service Provider, determine in its sole discretion, if the complaint is legitimate.
Whenever there is complaint via the Ticketing Tool, it will be considered as a failure unless following the ESM assessment the complaint is found illegitimate. For the avoidance of doubts, in case there is more than one complaint from different individuals about the same issue, this will be treated as one single complaint and thus only one failure.
</t>
  </si>
  <si>
    <t xml:space="preserve"> Response &amp; resolution to tickets </t>
  </si>
  <si>
    <t xml:space="preserve">1. The Service Provider will issue all reports and documentation in accordance with the contractual requirements. All must be complete and delivered in time. 
2. The Service Provider will use the Ticketing Tool as further described in section 5.3 of the Terms of Reference. 
3. Staff replacements must be executed as further described in section 4.2 of the Terms of Reference.
4. All personnel requirements and role assignments will be executed as further described in sections 4.2 and 4.3 of the Terms of Reference.
1. If the Service Provider delivers a report late or does not prepare a report/documentation in compliance with the contractual requirements, it will be counted as a failure.
2. If the Service provider does not use the Ticketing Tool in compliance with the contractual requirements, it will be counted as a failure.
3. If the Service Provider does not execute staff replacements in compliance with the contractual requirements, it will be counted as a failure. 
4. If the Service Provider staff does not meet contractual requirements and does not fulfil their roles in compliance with the ESM's requirements, it will be counted as a failure.
</t>
  </si>
  <si>
    <t>To be paid by the ESM</t>
  </si>
  <si>
    <t>To be paid by the Service Provider</t>
  </si>
  <si>
    <t>Total performance result May</t>
  </si>
  <si>
    <t xml:space="preserve">The documents/information to be reviewed for the KPIs are coloured grey in the timeline </t>
  </si>
  <si>
    <t xml:space="preserve">The quality of the services provided by the Service Provider will be measured and evaluated on the basis of spot checks. The template for the evaluation of the spot checks is included in Annex 7 - Monthly checklist. The Service Provider is responsible for organising and carrying out at least fortnightly spot checks (two per month), which will be attended by an ESM representative unless otherwise agreed between the Parties. The ESM reserves the right to carry out additional spot checks, even without the presence of the Service Provider, and to document evaluated failures with photos. If the same failure is evaluated repeatedly, in consecutive spot checks, this failure will be counted double from the previous evaluation.
For the purpose of this KPI, an average result of the spot checks evaluation will be applied. If no average result is available, the result of the last available spot check evaluation will be used. If the spot check evaluation is missed by the Service Provider twice, an average of 6 failures will be applied.
The performance Thresholds defined for this KPI correspond to the services being delivered at Service Level 1, which displays the ESM standard. Should the ESM decide to change the majority of Services from Service Level 1 to Service Level 2, one (1) acceptable failure will be added to the performance Thresholds defined for this KPI. Should the ESM decide to change the majority of Services from Service Level 1 to Service Level 3, two (2) acceptable failure will be added to the performance Thresholds defined for this KPI. The change of performance Thresholds must always be approved in writing by the ESM and cannot be changed unilaterally by the Service Provider.  </t>
  </si>
  <si>
    <t>Comments</t>
  </si>
  <si>
    <t>Total performance result January</t>
  </si>
  <si>
    <t>Total performance result February</t>
  </si>
  <si>
    <t>Total performance result March</t>
  </si>
  <si>
    <t>Total performance result December</t>
  </si>
  <si>
    <t>Total performance result April</t>
  </si>
  <si>
    <t>Total performance result June</t>
  </si>
  <si>
    <t>Total performance result July</t>
  </si>
  <si>
    <t>Total performance result August</t>
  </si>
  <si>
    <t>Total performance result September</t>
  </si>
  <si>
    <t>Total performance result October</t>
  </si>
  <si>
    <t>Total performance result November</t>
  </si>
  <si>
    <t>Total Bonus/Malus 
in %</t>
  </si>
  <si>
    <t>0-1 Failure</t>
  </si>
  <si>
    <t xml:space="preserve">Individuals in the ESM may raise complaints in relation to the Services in a written form (in the Ticketing Tool). The Service Provider will have access to the survey results. A complaint in the Ticketing Tool may relate to any aspect of the Services provided by the Service Provider.
The ESM will assess the nature of the complaint, and after clarifying with the Service Provider, determine in its sole discretion, if the complaint is legitimate.
Whenever there is complaint via the Ticketing Tool, it will be considered as a failure unless following the ESM assessment the complaint is found illegitimate. For the avoidance of doubts, in case there is more than one complaint from different individuals about the same issue, this will be treated as one single complaint and thus only one failure.
</t>
  </si>
  <si>
    <t>\\\\</t>
  </si>
  <si>
    <t>Result</t>
  </si>
  <si>
    <t>Reasoning</t>
  </si>
  <si>
    <t xml:space="preserve">Month  </t>
  </si>
  <si>
    <t xml:space="preserve">January Evaluation </t>
  </si>
  <si>
    <t xml:space="preserve">February Evaluation </t>
  </si>
  <si>
    <t xml:space="preserve">March Evaluation </t>
  </si>
  <si>
    <t>Monthly Evaluation Example</t>
  </si>
  <si>
    <t>Annual Evaluation Example</t>
  </si>
  <si>
    <t>No Bonus or Malus Amount</t>
  </si>
  <si>
    <t>Malus Amount</t>
  </si>
  <si>
    <t>Bonus Amount</t>
  </si>
  <si>
    <r>
      <t xml:space="preserve">(KPI no. 1) Result of the quality measurements spot checks: </t>
    </r>
    <r>
      <rPr>
        <b/>
        <sz val="10"/>
        <rFont val="Calibri"/>
        <family val="2"/>
      </rPr>
      <t>tolerance</t>
    </r>
    <r>
      <rPr>
        <sz val="10"/>
        <rFont val="Calibri"/>
        <family val="2"/>
      </rPr>
      <t xml:space="preserve">
(KPI no. 2) Improvement implementation:</t>
    </r>
    <r>
      <rPr>
        <b/>
        <sz val="10"/>
        <rFont val="Calibri"/>
        <family val="2"/>
      </rPr>
      <t xml:space="preserve"> n/a</t>
    </r>
    <r>
      <rPr>
        <sz val="10"/>
        <rFont val="Calibri"/>
        <family val="2"/>
      </rPr>
      <t xml:space="preserve">
(KPI no. 3) Number of user complaints: </t>
    </r>
    <r>
      <rPr>
        <b/>
        <sz val="10"/>
        <rFont val="Calibri"/>
        <family val="2"/>
      </rPr>
      <t>tolerance</t>
    </r>
    <r>
      <rPr>
        <sz val="10"/>
        <rFont val="Calibri"/>
        <family val="2"/>
      </rPr>
      <t xml:space="preserve"> 
(KPI no. 4) Response &amp; resolution to tickets: </t>
    </r>
    <r>
      <rPr>
        <b/>
        <sz val="10"/>
        <rFont val="Calibri"/>
        <family val="2"/>
      </rPr>
      <t>tolerance</t>
    </r>
    <r>
      <rPr>
        <sz val="10"/>
        <rFont val="Calibri"/>
        <family val="2"/>
      </rPr>
      <t xml:space="preserve"> 
(KPI no. 5) Contract management: </t>
    </r>
    <r>
      <rPr>
        <b/>
        <sz val="10"/>
        <rFont val="Calibri"/>
        <family val="2"/>
      </rPr>
      <t>tolerance</t>
    </r>
  </si>
  <si>
    <r>
      <t xml:space="preserve">(KPI no. 1) Result of the quality measurements spot checks: </t>
    </r>
    <r>
      <rPr>
        <b/>
        <sz val="10"/>
        <color rgb="FFFF0000"/>
        <rFont val="Calibri"/>
        <family val="2"/>
      </rPr>
      <t>malus (4 failures)</t>
    </r>
    <r>
      <rPr>
        <sz val="10"/>
        <rFont val="Calibri"/>
        <family val="2"/>
      </rPr>
      <t xml:space="preserve">
(KPI no. 2) Improvement implementation: </t>
    </r>
    <r>
      <rPr>
        <b/>
        <sz val="10"/>
        <rFont val="Calibri"/>
        <family val="2"/>
      </rPr>
      <t>n/a</t>
    </r>
    <r>
      <rPr>
        <sz val="10"/>
        <rFont val="Calibri"/>
        <family val="2"/>
      </rPr>
      <t xml:space="preserve">
(KPI no. 3) Number of user complaints: </t>
    </r>
    <r>
      <rPr>
        <b/>
        <sz val="10"/>
        <color rgb="FF00B050"/>
        <rFont val="Calibri"/>
        <family val="2"/>
      </rPr>
      <t>bonus</t>
    </r>
    <r>
      <rPr>
        <sz val="10"/>
        <rFont val="Calibri"/>
        <family val="2"/>
      </rPr>
      <t xml:space="preserve">
(KPI no. 4) Response &amp; resolution to tickets: </t>
    </r>
    <r>
      <rPr>
        <b/>
        <sz val="10"/>
        <rFont val="Calibri"/>
        <family val="2"/>
      </rPr>
      <t>tolerance</t>
    </r>
    <r>
      <rPr>
        <sz val="10"/>
        <rFont val="Calibri"/>
        <family val="2"/>
      </rPr>
      <t xml:space="preserve"> 
(KPI no. 5) Contract management: </t>
    </r>
    <r>
      <rPr>
        <b/>
        <sz val="10"/>
        <color rgb="FFFF0000"/>
        <rFont val="Calibri"/>
        <family val="2"/>
      </rPr>
      <t>malus (3 failures)</t>
    </r>
    <r>
      <rPr>
        <sz val="10"/>
        <rFont val="Calibri"/>
        <family val="2"/>
      </rPr>
      <t xml:space="preserve"> </t>
    </r>
  </si>
  <si>
    <t xml:space="preserve">In the above scenario, neither Bonus Amount nor Malus Amount applies as all KPIs met the Tolerance Performance Threshold save KPI no. 2 which is evaluated on a quarterly basis.  </t>
  </si>
  <si>
    <t>Total annually fees:</t>
  </si>
  <si>
    <t xml:space="preserve">Total monthly fees 
</t>
  </si>
  <si>
    <t>January: Tolerance
February: Malus
March: Bonus
April: Bonus
May: Malus
June: Tolerance
July: Tolerance
August: Tolerance
September: Bonus
October: Malus
November: Bonus
December: Tolerance
In the above example, the 3 Malus Amounts would be added together and the Service Provider would need to pay the total (i.e. the Annual Malus Amount) to the ESM. The 4 Bonus Amounts would be added together and the Service Provider would need to invoice the total (i.e. the Annual Bonus Amount) to the ESM.</t>
  </si>
  <si>
    <r>
      <t xml:space="preserve">(KPI no. 1) Result of the quality measurements spot checks: </t>
    </r>
    <r>
      <rPr>
        <b/>
        <sz val="10"/>
        <color rgb="FF00B050"/>
        <rFont val="Calibri"/>
        <family val="2"/>
      </rPr>
      <t>bonus</t>
    </r>
    <r>
      <rPr>
        <sz val="10"/>
        <rFont val="Calibri"/>
        <family val="2"/>
      </rPr>
      <t xml:space="preserve">
(KPI no. 2) Improvement implementation: </t>
    </r>
    <r>
      <rPr>
        <b/>
        <sz val="10"/>
        <color rgb="FF00B050"/>
        <rFont val="Calibri"/>
        <family val="2"/>
      </rPr>
      <t>bonus</t>
    </r>
    <r>
      <rPr>
        <sz val="10"/>
        <rFont val="Calibri"/>
        <family val="2"/>
      </rPr>
      <t xml:space="preserve">
(KPI no. 3) Number of user complaints: </t>
    </r>
    <r>
      <rPr>
        <b/>
        <sz val="10"/>
        <color rgb="FF00B050"/>
        <rFont val="Calibri"/>
        <family val="2"/>
      </rPr>
      <t>bonus</t>
    </r>
    <r>
      <rPr>
        <sz val="10"/>
        <rFont val="Calibri"/>
        <family val="2"/>
      </rPr>
      <t xml:space="preserve">
(KPI no. 4) Response &amp; resolution to tickets: </t>
    </r>
    <r>
      <rPr>
        <b/>
        <sz val="10"/>
        <color rgb="FF00B050"/>
        <rFont val="Calibri"/>
        <family val="2"/>
      </rPr>
      <t>bonus</t>
    </r>
    <r>
      <rPr>
        <sz val="10"/>
        <rFont val="Calibri"/>
        <family val="2"/>
      </rPr>
      <t xml:space="preserve"> 
(KPI no. 5) Contract management: </t>
    </r>
    <r>
      <rPr>
        <b/>
        <sz val="10"/>
        <rFont val="Calibri"/>
        <family val="2"/>
      </rPr>
      <t>tolerance</t>
    </r>
  </si>
  <si>
    <t>In the above scenario, a Bonus Amount applies as the Service Provider met the Bonus Performance Threshold for the KPIs No. 1, 2, 3 and 4 and did not meet the Malus Performance Threshold for any KPI. Accordingly, no Malus amount applies.</t>
  </si>
  <si>
    <t xml:space="preserve">In the above scenario:
(1) no Bonus Amount applies, as although the Service Provider met the Bonus Performance Threshold for the KPI no. 2. the Bonus Amount may be awarded only if during the monthly evaluation period there are no KPIs meeting Malus Performance Threshold.
(2) Malus Amount applies as the Service Provider met the Malus Performance Threshold for KPIs no. 1 (4 failures) and no. 5  (3 failures).
The percentage of Malus Amount will be weighted as indicated in monthly evaluation sheets 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</si>
</sst>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quot;€&quot;#,##0.00"/>
    <numFmt numFmtId="165" formatCode="0.0%"/>
    <numFmt numFmtId="166" formatCode="\+\ 0%;\-\ 0%;&quot;+/-&quot;\ 0%"/>
    <numFmt numFmtId="167" formatCode="#,##0\ &quot;Failures&quot;"/>
    <numFmt numFmtId="168" formatCode="#,##0.00\ &quot;€&quot;"/>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1"/>
      <name val="Calibri"/>
      <family val="2"/>
      <scheme val="minor"/>
    </font>
    <font>
      <b/>
      <sz val="12"/>
      <name val="Calibri"/>
      <family val="2"/>
      <scheme val="minor"/>
    </font>
    <font>
      <b/>
      <sz val="10"/>
      <name val="Calibri"/>
      <family val="2"/>
      <scheme val="minor"/>
    </font>
    <font>
      <b/>
      <sz val="9"/>
      <name val="Calibri"/>
      <family val="2"/>
      <scheme val="minor"/>
    </font>
    <font>
      <sz val="10"/>
      <name val="Calibri"/>
      <family val="2"/>
      <scheme val="minor"/>
    </font>
    <font>
      <b/>
      <sz val="22"/>
      <name val="Calibri"/>
      <family val="2"/>
      <scheme val="minor"/>
    </font>
    <font>
      <sz val="9"/>
      <name val="Calibri"/>
      <family val="2"/>
      <scheme val="minor"/>
    </font>
    <font>
      <b/>
      <sz val="30"/>
      <name val="Calibri"/>
      <family val="2"/>
      <scheme val="minor"/>
    </font>
    <font>
      <b/>
      <sz val="18"/>
      <name val="Calibri"/>
      <family val="2"/>
      <scheme val="minor"/>
    </font>
    <font>
      <sz val="18"/>
      <name val="Calibri"/>
      <family val="2"/>
      <scheme val="minor"/>
    </font>
    <font>
      <sz val="22"/>
      <name val="Calibri"/>
      <family val="2"/>
      <scheme val="minor"/>
    </font>
    <font>
      <sz val="10"/>
      <color theme="0"/>
      <name val="Calibri"/>
      <family val="2"/>
      <scheme val="minor"/>
    </font>
    <font>
      <sz val="11"/>
      <name val="Calibri"/>
      <family val="2"/>
      <scheme val="minor"/>
    </font>
    <font>
      <b/>
      <sz val="11"/>
      <color theme="0"/>
      <name val="Calibri"/>
      <family val="2"/>
      <scheme val="minor"/>
    </font>
    <font>
      <sz val="8"/>
      <color theme="1"/>
      <name val="Calibri"/>
      <family val="2"/>
      <scheme val="minor"/>
    </font>
    <font>
      <sz val="10"/>
      <name val="Arial"/>
      <family val="2"/>
    </font>
    <font>
      <u/>
      <sz val="10"/>
      <name val="Calibri"/>
      <family val="2"/>
      <scheme val="minor"/>
    </font>
    <font>
      <sz val="10"/>
      <name val="Arial"/>
      <family val="2"/>
    </font>
    <font>
      <sz val="11"/>
      <color theme="0"/>
      <name val="Calibri"/>
      <family val="2"/>
      <scheme val="minor"/>
    </font>
    <font>
      <b/>
      <sz val="11"/>
      <color theme="5"/>
      <name val="Calibri"/>
      <family val="2"/>
      <scheme val="minor"/>
    </font>
    <font>
      <b/>
      <sz val="11"/>
      <color theme="6"/>
      <name val="Calibri"/>
      <family val="2"/>
      <scheme val="minor"/>
    </font>
    <font>
      <sz val="11"/>
      <name val="Arial"/>
      <family val="2"/>
    </font>
    <font>
      <u/>
      <sz val="10"/>
      <color theme="10"/>
      <name val="Arial"/>
      <family val="2"/>
    </font>
    <font>
      <b/>
      <sz val="11"/>
      <color theme="1"/>
      <name val="Calibri"/>
      <family val="2"/>
    </font>
    <font>
      <sz val="10"/>
      <name val="Calibri"/>
      <family val="2"/>
    </font>
    <font>
      <b/>
      <sz val="10"/>
      <name val="Calibri"/>
      <family val="2"/>
    </font>
    <font>
      <b/>
      <sz val="10"/>
      <color rgb="FFFF0000"/>
      <name val="Calibri"/>
      <family val="2"/>
    </font>
    <font>
      <b/>
      <sz val="10"/>
      <color rgb="FF00B050"/>
      <name val="Calibri"/>
      <family val="2"/>
    </font>
  </fonts>
  <fills count="1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bgColor indexed="64"/>
      </patternFill>
    </fill>
    <fill>
      <patternFill patternType="solid">
        <fgColor them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24" fillId="0" borderId="0" applyFont="0" applyFill="0" applyBorder="0" applyAlignment="0" applyProtection="0"/>
    <xf numFmtId="0" fontId="5" fillId="0" borderId="0"/>
    <xf numFmtId="44" fontId="26" fillId="0" borderId="0" applyFont="0" applyFill="0" applyBorder="0" applyAlignment="0" applyProtection="0"/>
    <xf numFmtId="0" fontId="31" fillId="0" borderId="0" applyNumberFormat="0" applyFill="0" applyBorder="0" applyAlignment="0" applyProtection="0"/>
  </cellStyleXfs>
  <cellXfs count="190">
    <xf numFmtId="0" fontId="0" fillId="0" borderId="0" xfId="0"/>
    <xf numFmtId="0" fontId="13" fillId="0" borderId="0" xfId="0" applyFont="1"/>
    <xf numFmtId="0" fontId="8" fillId="2" borderId="1" xfId="0" applyFont="1" applyFill="1" applyBorder="1" applyAlignment="1">
      <alignment horizontal="center" vertical="center"/>
    </xf>
    <xf numFmtId="0" fontId="13" fillId="3" borderId="1" xfId="0" applyFont="1" applyFill="1" applyBorder="1"/>
    <xf numFmtId="0" fontId="13" fillId="3" borderId="1" xfId="0" applyFont="1" applyFill="1" applyBorder="1" applyAlignment="1">
      <alignment wrapText="1"/>
    </xf>
    <xf numFmtId="0" fontId="13" fillId="4" borderId="0" xfId="0" applyFont="1" applyFill="1"/>
    <xf numFmtId="0" fontId="13" fillId="4" borderId="0" xfId="0" applyFont="1" applyFill="1" applyAlignment="1">
      <alignment wrapText="1"/>
    </xf>
    <xf numFmtId="0" fontId="13" fillId="3" borderId="1" xfId="0" quotePrefix="1" applyFont="1" applyFill="1" applyBorder="1"/>
    <xf numFmtId="0" fontId="13" fillId="3" borderId="1" xfId="0" quotePrefix="1" applyFont="1" applyFill="1" applyBorder="1" applyAlignment="1">
      <alignment wrapText="1"/>
    </xf>
    <xf numFmtId="0" fontId="20" fillId="4" borderId="0" xfId="0" applyFont="1" applyFill="1"/>
    <xf numFmtId="0" fontId="8" fillId="2" borderId="1" xfId="1" applyFont="1" applyFill="1" applyBorder="1" applyAlignment="1">
      <alignment horizontal="center" vertical="center"/>
    </xf>
    <xf numFmtId="0" fontId="13" fillId="4" borderId="0" xfId="1" applyFont="1" applyFill="1"/>
    <xf numFmtId="0" fontId="13" fillId="3" borderId="1" xfId="1" applyFont="1" applyFill="1" applyBorder="1" applyAlignment="1">
      <alignment vertical="center"/>
    </xf>
    <xf numFmtId="0" fontId="13" fillId="3" borderId="1" xfId="1" applyFont="1" applyFill="1" applyBorder="1" applyAlignment="1">
      <alignment vertical="center" wrapText="1"/>
    </xf>
    <xf numFmtId="0" fontId="13" fillId="4" borderId="0" xfId="1" applyFont="1" applyFill="1" applyAlignment="1">
      <alignment wrapText="1"/>
    </xf>
    <xf numFmtId="0" fontId="13" fillId="0" borderId="0" xfId="3" applyFont="1"/>
    <xf numFmtId="0" fontId="17" fillId="0" borderId="0" xfId="3" applyFont="1" applyAlignment="1">
      <alignment horizontal="justify"/>
    </xf>
    <xf numFmtId="0" fontId="18" fillId="0" borderId="0" xfId="3" applyFont="1"/>
    <xf numFmtId="0" fontId="17" fillId="0" borderId="0" xfId="3" applyFont="1" applyAlignment="1">
      <alignment horizontal="center"/>
    </xf>
    <xf numFmtId="0" fontId="19" fillId="0" borderId="0" xfId="3" applyFont="1"/>
    <xf numFmtId="0" fontId="14" fillId="0" borderId="0" xfId="3" applyFont="1" applyAlignment="1">
      <alignment horizontal="center"/>
    </xf>
    <xf numFmtId="0" fontId="0" fillId="4" borderId="0" xfId="0" applyFill="1"/>
    <xf numFmtId="0" fontId="13" fillId="0" borderId="0" xfId="4" applyFont="1"/>
    <xf numFmtId="0" fontId="9" fillId="2" borderId="1" xfId="4" applyFont="1" applyFill="1" applyBorder="1" applyAlignment="1">
      <alignment horizontal="center" vertical="center"/>
    </xf>
    <xf numFmtId="0" fontId="9" fillId="2" borderId="1" xfId="4" applyFont="1" applyFill="1" applyBorder="1" applyAlignment="1">
      <alignment horizontal="center" vertical="center" wrapText="1"/>
    </xf>
    <xf numFmtId="0" fontId="22" fillId="13" borderId="1" xfId="4" applyFont="1" applyFill="1" applyBorder="1" applyAlignment="1">
      <alignment horizontal="center" vertical="center"/>
    </xf>
    <xf numFmtId="165" fontId="21" fillId="5" borderId="1" xfId="4" applyNumberFormat="1" applyFont="1" applyFill="1" applyBorder="1" applyAlignment="1">
      <alignment vertical="center"/>
    </xf>
    <xf numFmtId="164" fontId="21" fillId="5" borderId="1" xfId="4" applyNumberFormat="1" applyFont="1" applyFill="1" applyBorder="1" applyAlignment="1">
      <alignment vertical="center"/>
    </xf>
    <xf numFmtId="0" fontId="13" fillId="4" borderId="0" xfId="4" applyFont="1" applyFill="1"/>
    <xf numFmtId="0" fontId="10" fillId="4" borderId="0" xfId="4" applyFont="1" applyFill="1"/>
    <xf numFmtId="0" fontId="13" fillId="4" borderId="0" xfId="4" applyFont="1" applyFill="1" applyAlignment="1">
      <alignment horizontal="center"/>
    </xf>
    <xf numFmtId="0" fontId="13" fillId="4" borderId="0" xfId="4" applyFont="1" applyFill="1" applyAlignment="1">
      <alignment horizontal="left"/>
    </xf>
    <xf numFmtId="0" fontId="13" fillId="4" borderId="0" xfId="4" applyFont="1" applyFill="1" applyAlignment="1">
      <alignment horizontal="right"/>
    </xf>
    <xf numFmtId="0" fontId="11" fillId="4" borderId="0" xfId="4" applyFont="1" applyFill="1" applyAlignment="1">
      <alignment horizontal="left"/>
    </xf>
    <xf numFmtId="0" fontId="11" fillId="4" borderId="0" xfId="4" applyFont="1" applyFill="1"/>
    <xf numFmtId="0" fontId="13" fillId="4" borderId="12" xfId="4" applyFont="1" applyFill="1" applyBorder="1" applyAlignment="1">
      <alignment wrapText="1"/>
    </xf>
    <xf numFmtId="0" fontId="13" fillId="4" borderId="0" xfId="4" applyFont="1" applyFill="1" applyAlignment="1">
      <alignment vertical="top" wrapText="1"/>
    </xf>
    <xf numFmtId="0" fontId="13" fillId="4" borderId="2" xfId="4" applyFont="1" applyFill="1" applyBorder="1"/>
    <xf numFmtId="0" fontId="15" fillId="4" borderId="0" xfId="4" applyFont="1" applyFill="1"/>
    <xf numFmtId="0" fontId="12" fillId="4" borderId="0" xfId="4" applyFont="1" applyFill="1" applyAlignment="1">
      <alignment horizontal="right"/>
    </xf>
    <xf numFmtId="0" fontId="12" fillId="4" borderId="0" xfId="4" applyFont="1" applyFill="1" applyAlignment="1">
      <alignment horizontal="left"/>
    </xf>
    <xf numFmtId="0" fontId="8" fillId="6" borderId="6" xfId="4" applyFont="1" applyFill="1" applyBorder="1" applyAlignment="1">
      <alignment horizontal="center" vertical="center"/>
    </xf>
    <xf numFmtId="0" fontId="9" fillId="8" borderId="1" xfId="4" applyFont="1" applyFill="1" applyBorder="1" applyAlignment="1">
      <alignment horizontal="center" vertical="center"/>
    </xf>
    <xf numFmtId="0" fontId="9" fillId="8" borderId="1" xfId="4" applyFont="1" applyFill="1" applyBorder="1" applyAlignment="1">
      <alignment horizontal="center" vertical="center" wrapText="1"/>
    </xf>
    <xf numFmtId="0" fontId="23" fillId="0" borderId="1" xfId="4" applyFont="1" applyBorder="1" applyAlignment="1">
      <alignment horizontal="center" vertical="center" wrapText="1"/>
    </xf>
    <xf numFmtId="0" fontId="8" fillId="8" borderId="1" xfId="4" applyFont="1" applyFill="1" applyBorder="1" applyAlignment="1">
      <alignment horizontal="center" vertical="center"/>
    </xf>
    <xf numFmtId="0" fontId="21" fillId="0" borderId="9" xfId="4" applyFont="1" applyBorder="1" applyAlignment="1">
      <alignment horizontal="left" vertical="top" wrapText="1"/>
    </xf>
    <xf numFmtId="0" fontId="13" fillId="4" borderId="0" xfId="4" applyFont="1" applyFill="1" applyAlignment="1">
      <alignment horizontal="center" vertical="center"/>
    </xf>
    <xf numFmtId="0" fontId="8" fillId="4" borderId="9" xfId="4" applyFont="1" applyFill="1" applyBorder="1" applyAlignment="1">
      <alignment horizontal="center" vertical="center" wrapText="1"/>
    </xf>
    <xf numFmtId="0" fontId="9" fillId="4" borderId="9" xfId="4" applyFont="1" applyFill="1" applyBorder="1" applyAlignment="1">
      <alignment horizontal="center" vertical="center" wrapText="1"/>
    </xf>
    <xf numFmtId="9" fontId="15" fillId="4" borderId="0" xfId="4" applyNumberFormat="1" applyFont="1" applyFill="1" applyAlignment="1">
      <alignment horizontal="center" vertical="center"/>
    </xf>
    <xf numFmtId="0" fontId="13" fillId="4" borderId="0" xfId="4" applyFont="1" applyFill="1" applyAlignment="1">
      <alignment wrapText="1"/>
    </xf>
    <xf numFmtId="0" fontId="0" fillId="4" borderId="0" xfId="0" applyFill="1" applyAlignment="1">
      <alignment wrapText="1"/>
    </xf>
    <xf numFmtId="0" fontId="23" fillId="4" borderId="1" xfId="4" applyFont="1" applyFill="1" applyBorder="1" applyAlignment="1">
      <alignment horizontal="center" vertical="center" wrapText="1"/>
    </xf>
    <xf numFmtId="0" fontId="25" fillId="4" borderId="0" xfId="4" applyFont="1" applyFill="1" applyAlignment="1">
      <alignment horizontal="right"/>
    </xf>
    <xf numFmtId="0" fontId="6" fillId="4" borderId="0" xfId="4" applyFont="1" applyFill="1" applyAlignment="1">
      <alignment vertical="center" wrapText="1"/>
    </xf>
    <xf numFmtId="0" fontId="6" fillId="4" borderId="0" xfId="4" applyFont="1" applyFill="1" applyAlignment="1">
      <alignment horizontal="center"/>
    </xf>
    <xf numFmtId="0" fontId="6" fillId="4" borderId="0" xfId="4" applyFont="1" applyFill="1" applyAlignment="1">
      <alignment horizontal="center" vertical="center" wrapText="1"/>
    </xf>
    <xf numFmtId="0" fontId="6" fillId="4" borderId="0" xfId="4" applyFont="1" applyFill="1"/>
    <xf numFmtId="0" fontId="6" fillId="4" borderId="0" xfId="4" applyFont="1" applyFill="1" applyAlignment="1">
      <alignment vertical="center"/>
    </xf>
    <xf numFmtId="0" fontId="6" fillId="4" borderId="0" xfId="4" applyFont="1" applyFill="1" applyAlignment="1">
      <alignment horizontal="center" vertical="center"/>
    </xf>
    <xf numFmtId="0" fontId="4" fillId="8" borderId="1" xfId="4" applyFont="1" applyFill="1" applyBorder="1" applyAlignment="1">
      <alignment horizontal="center" vertical="center" wrapText="1"/>
    </xf>
    <xf numFmtId="0" fontId="27" fillId="7" borderId="1" xfId="4" applyFont="1" applyFill="1" applyBorder="1" applyAlignment="1">
      <alignment horizontal="center" vertical="center" wrapText="1"/>
    </xf>
    <xf numFmtId="166" fontId="6" fillId="9" borderId="1" xfId="4" applyNumberFormat="1" applyFont="1" applyFill="1" applyBorder="1" applyAlignment="1">
      <alignment horizontal="center" vertical="center"/>
    </xf>
    <xf numFmtId="166" fontId="6" fillId="14" borderId="1" xfId="4" applyNumberFormat="1" applyFont="1" applyFill="1" applyBorder="1" applyAlignment="1">
      <alignment horizontal="center" vertical="center"/>
    </xf>
    <xf numFmtId="166" fontId="6" fillId="10" borderId="1" xfId="4" applyNumberFormat="1" applyFont="1" applyFill="1" applyBorder="1" applyAlignment="1">
      <alignment horizontal="center" vertical="center"/>
    </xf>
    <xf numFmtId="166" fontId="6" fillId="11" borderId="1" xfId="4" applyNumberFormat="1" applyFont="1" applyFill="1" applyBorder="1" applyAlignment="1">
      <alignment horizontal="center" vertical="center"/>
    </xf>
    <xf numFmtId="166" fontId="6" fillId="12" borderId="1" xfId="4" applyNumberFormat="1" applyFont="1" applyFill="1" applyBorder="1" applyAlignment="1">
      <alignment horizontal="center" vertical="center"/>
    </xf>
    <xf numFmtId="166" fontId="6" fillId="7" borderId="1" xfId="4" applyNumberFormat="1" applyFont="1" applyFill="1" applyBorder="1" applyAlignment="1">
      <alignment horizontal="center" vertical="center"/>
    </xf>
    <xf numFmtId="165" fontId="28" fillId="0" borderId="9" xfId="6" applyNumberFormat="1" applyFont="1" applyFill="1" applyBorder="1" applyAlignment="1">
      <alignment horizontal="center" vertical="center" wrapText="1"/>
    </xf>
    <xf numFmtId="165" fontId="28" fillId="0" borderId="16" xfId="6" applyNumberFormat="1" applyFont="1" applyFill="1" applyBorder="1" applyAlignment="1">
      <alignment horizontal="center" vertical="center" wrapText="1"/>
    </xf>
    <xf numFmtId="0" fontId="3" fillId="4" borderId="9" xfId="4" applyFont="1" applyFill="1" applyBorder="1" applyAlignment="1">
      <alignment horizontal="center" vertical="center"/>
    </xf>
    <xf numFmtId="0" fontId="3" fillId="4" borderId="15" xfId="4" applyFont="1" applyFill="1" applyBorder="1" applyAlignment="1">
      <alignment horizontal="center" vertical="center"/>
    </xf>
    <xf numFmtId="0" fontId="21" fillId="0" borderId="15" xfId="4" applyFont="1" applyBorder="1" applyAlignment="1">
      <alignment horizontal="center" vertical="center" wrapText="1"/>
    </xf>
    <xf numFmtId="0" fontId="21" fillId="0" borderId="9" xfId="4" applyFont="1" applyBorder="1" applyAlignment="1">
      <alignment horizontal="center" vertical="center" wrapText="1"/>
    </xf>
    <xf numFmtId="0" fontId="21" fillId="4" borderId="9" xfId="4" applyFont="1" applyFill="1" applyBorder="1" applyAlignment="1">
      <alignment horizontal="center" vertical="center" wrapText="1"/>
    </xf>
    <xf numFmtId="0" fontId="3" fillId="4" borderId="16" xfId="4" applyFont="1" applyFill="1" applyBorder="1" applyAlignment="1">
      <alignment horizontal="center" vertical="center"/>
    </xf>
    <xf numFmtId="0" fontId="21" fillId="4" borderId="16" xfId="4" applyFont="1" applyFill="1" applyBorder="1" applyAlignment="1">
      <alignment horizontal="center" vertical="center" wrapText="1"/>
    </xf>
    <xf numFmtId="0" fontId="30" fillId="4" borderId="15" xfId="4" applyFont="1" applyFill="1" applyBorder="1" applyAlignment="1">
      <alignment horizontal="center" vertical="center" wrapText="1"/>
    </xf>
    <xf numFmtId="9" fontId="3" fillId="4" borderId="15" xfId="6" applyFont="1" applyFill="1" applyBorder="1" applyAlignment="1">
      <alignment horizontal="center" vertical="center" wrapText="1"/>
    </xf>
    <xf numFmtId="0" fontId="30" fillId="4" borderId="0" xfId="0" applyFont="1" applyFill="1"/>
    <xf numFmtId="167" fontId="3" fillId="4" borderId="10" xfId="4" applyNumberFormat="1" applyFont="1" applyFill="1" applyBorder="1" applyAlignment="1">
      <alignment horizontal="center" vertical="center" wrapText="1"/>
    </xf>
    <xf numFmtId="167" fontId="3" fillId="4" borderId="15" xfId="4" applyNumberFormat="1" applyFont="1" applyFill="1" applyBorder="1" applyAlignment="1">
      <alignment horizontal="center" vertical="center" wrapText="1"/>
    </xf>
    <xf numFmtId="0" fontId="3" fillId="4" borderId="0" xfId="4" applyFont="1" applyFill="1" applyAlignment="1">
      <alignment horizontal="center" vertical="center"/>
    </xf>
    <xf numFmtId="0" fontId="30" fillId="4" borderId="9" xfId="4" applyFont="1" applyFill="1" applyBorder="1" applyAlignment="1">
      <alignment horizontal="center" vertical="center" wrapText="1"/>
    </xf>
    <xf numFmtId="0" fontId="3" fillId="4" borderId="9" xfId="4" applyFont="1" applyFill="1" applyBorder="1" applyAlignment="1">
      <alignment horizontal="center" vertical="center" wrapText="1"/>
    </xf>
    <xf numFmtId="9" fontId="3" fillId="4" borderId="9" xfId="4" applyNumberFormat="1" applyFont="1" applyFill="1" applyBorder="1" applyAlignment="1">
      <alignment horizontal="center" vertical="center" wrapText="1"/>
    </xf>
    <xf numFmtId="0" fontId="3" fillId="4" borderId="10" xfId="4" applyFont="1" applyFill="1" applyBorder="1" applyAlignment="1">
      <alignment horizontal="center" vertical="center" wrapText="1"/>
    </xf>
    <xf numFmtId="0" fontId="3" fillId="4" borderId="11" xfId="4" applyFont="1" applyFill="1" applyBorder="1" applyAlignment="1">
      <alignment horizontal="center" vertical="center" wrapText="1"/>
    </xf>
    <xf numFmtId="0" fontId="3" fillId="4" borderId="0" xfId="4" applyFont="1" applyFill="1" applyAlignment="1">
      <alignment vertical="center"/>
    </xf>
    <xf numFmtId="0" fontId="8" fillId="5" borderId="9" xfId="4" applyFont="1" applyFill="1" applyBorder="1" applyAlignment="1">
      <alignment horizontal="center" vertical="center" wrapText="1"/>
    </xf>
    <xf numFmtId="165" fontId="8" fillId="5" borderId="9" xfId="4" applyNumberFormat="1" applyFont="1" applyFill="1" applyBorder="1" applyAlignment="1">
      <alignment horizontal="center" vertical="center" wrapText="1"/>
    </xf>
    <xf numFmtId="9" fontId="3" fillId="0" borderId="9" xfId="4" applyNumberFormat="1" applyFont="1" applyBorder="1" applyAlignment="1">
      <alignment horizontal="center" vertical="center" wrapText="1"/>
    </xf>
    <xf numFmtId="9" fontId="3" fillId="0" borderId="13" xfId="4" applyNumberFormat="1" applyFont="1" applyBorder="1" applyAlignment="1">
      <alignment horizontal="center" vertical="center" wrapText="1"/>
    </xf>
    <xf numFmtId="0" fontId="3" fillId="0" borderId="13" xfId="4" applyFont="1" applyBorder="1" applyAlignment="1">
      <alignment horizontal="center" vertical="center" wrapText="1"/>
    </xf>
    <xf numFmtId="0" fontId="3" fillId="0" borderId="0" xfId="4" applyFont="1" applyAlignment="1">
      <alignment horizontal="center" vertical="center"/>
    </xf>
    <xf numFmtId="166" fontId="3" fillId="4" borderId="9" xfId="4" applyNumberFormat="1" applyFont="1" applyFill="1" applyBorder="1" applyAlignment="1">
      <alignment horizontal="center" vertical="center"/>
    </xf>
    <xf numFmtId="0" fontId="30" fillId="0" borderId="9" xfId="4" applyFont="1" applyBorder="1" applyAlignment="1">
      <alignment horizontal="left" vertical="top" wrapText="1"/>
    </xf>
    <xf numFmtId="0" fontId="30" fillId="4" borderId="16" xfId="4" applyFont="1" applyFill="1" applyBorder="1" applyAlignment="1">
      <alignment horizontal="center" vertical="center" wrapText="1"/>
    </xf>
    <xf numFmtId="9" fontId="3" fillId="4" borderId="16" xfId="4" applyNumberFormat="1" applyFont="1" applyFill="1" applyBorder="1" applyAlignment="1">
      <alignment horizontal="center" vertical="center" wrapText="1"/>
    </xf>
    <xf numFmtId="9" fontId="3" fillId="5" borderId="16" xfId="4" applyNumberFormat="1" applyFont="1" applyFill="1" applyBorder="1" applyAlignment="1">
      <alignment horizontal="center" vertical="center" wrapText="1"/>
    </xf>
    <xf numFmtId="167" fontId="3" fillId="4" borderId="18" xfId="4" applyNumberFormat="1" applyFont="1" applyFill="1" applyBorder="1" applyAlignment="1">
      <alignment horizontal="center" vertical="center" wrapText="1"/>
    </xf>
    <xf numFmtId="0" fontId="3" fillId="4" borderId="16" xfId="4" applyFont="1" applyFill="1" applyBorder="1" applyAlignment="1">
      <alignment horizontal="center" vertical="center" wrapText="1"/>
    </xf>
    <xf numFmtId="166" fontId="3" fillId="4" borderId="16" xfId="4" applyNumberFormat="1" applyFont="1" applyFill="1" applyBorder="1" applyAlignment="1">
      <alignment horizontal="center" vertical="center"/>
    </xf>
    <xf numFmtId="0" fontId="3" fillId="5" borderId="9" xfId="4" applyFont="1" applyFill="1" applyBorder="1" applyAlignment="1">
      <alignment horizontal="center" vertical="center" wrapText="1"/>
    </xf>
    <xf numFmtId="0" fontId="8" fillId="4" borderId="15" xfId="4" applyFont="1" applyFill="1" applyBorder="1" applyAlignment="1">
      <alignment horizontal="center" vertical="center" wrapText="1"/>
    </xf>
    <xf numFmtId="0" fontId="9" fillId="4" borderId="16" xfId="4" applyFont="1" applyFill="1" applyBorder="1" applyAlignment="1">
      <alignment horizontal="center" vertical="center" wrapText="1"/>
    </xf>
    <xf numFmtId="0" fontId="2" fillId="0" borderId="16" xfId="4" applyFont="1" applyBorder="1" applyAlignment="1">
      <alignment horizontal="left" vertical="top" wrapText="1"/>
    </xf>
    <xf numFmtId="166" fontId="3" fillId="4" borderId="15" xfId="4" applyNumberFormat="1" applyFont="1" applyFill="1" applyBorder="1" applyAlignment="1">
      <alignment horizontal="center" vertical="center"/>
    </xf>
    <xf numFmtId="165" fontId="28" fillId="0" borderId="15" xfId="6" applyNumberFormat="1" applyFont="1" applyFill="1" applyBorder="1" applyAlignment="1">
      <alignment horizontal="center" vertical="center" wrapText="1"/>
    </xf>
    <xf numFmtId="165" fontId="29" fillId="4" borderId="0" xfId="2" applyNumberFormat="1" applyFont="1" applyFill="1" applyBorder="1" applyAlignment="1">
      <alignment vertical="center"/>
    </xf>
    <xf numFmtId="165" fontId="28" fillId="4" borderId="0" xfId="2" applyNumberFormat="1" applyFont="1" applyFill="1" applyBorder="1" applyAlignment="1">
      <alignment vertical="center"/>
    </xf>
    <xf numFmtId="167" fontId="3" fillId="3" borderId="15" xfId="4" applyNumberFormat="1" applyFont="1" applyFill="1" applyBorder="1" applyAlignment="1">
      <alignment horizontal="center" vertical="center" wrapText="1"/>
    </xf>
    <xf numFmtId="0" fontId="21" fillId="3" borderId="9" xfId="4" applyFont="1" applyFill="1" applyBorder="1" applyAlignment="1">
      <alignment horizontal="center" vertical="center" wrapText="1"/>
    </xf>
    <xf numFmtId="0" fontId="3" fillId="3" borderId="9" xfId="4" applyFont="1" applyFill="1" applyBorder="1" applyAlignment="1">
      <alignment horizontal="center" vertical="center" wrapText="1"/>
    </xf>
    <xf numFmtId="167" fontId="3" fillId="3" borderId="16" xfId="4" applyNumberFormat="1" applyFont="1" applyFill="1" applyBorder="1" applyAlignment="1">
      <alignment horizontal="center" vertical="center" wrapText="1"/>
    </xf>
    <xf numFmtId="0" fontId="0" fillId="4" borderId="4" xfId="0" applyFill="1" applyBorder="1"/>
    <xf numFmtId="0" fontId="0" fillId="4" borderId="5" xfId="0" applyFill="1" applyBorder="1"/>
    <xf numFmtId="0" fontId="21" fillId="5" borderId="9" xfId="4" applyFont="1" applyFill="1" applyBorder="1" applyAlignment="1">
      <alignment horizontal="center" vertical="center" wrapText="1"/>
    </xf>
    <xf numFmtId="0" fontId="21" fillId="5" borderId="16" xfId="4" applyFont="1" applyFill="1" applyBorder="1" applyAlignment="1">
      <alignment horizontal="center" vertical="center" wrapText="1"/>
    </xf>
    <xf numFmtId="0" fontId="21" fillId="5" borderId="15" xfId="4" applyFont="1" applyFill="1" applyBorder="1" applyAlignment="1">
      <alignment horizontal="center" vertical="center" wrapText="1"/>
    </xf>
    <xf numFmtId="0" fontId="13" fillId="4" borderId="20" xfId="4" applyFont="1" applyFill="1" applyBorder="1"/>
    <xf numFmtId="9" fontId="21" fillId="4" borderId="1" xfId="4" applyNumberFormat="1" applyFont="1" applyFill="1" applyBorder="1" applyAlignment="1">
      <alignment horizontal="center" vertical="center"/>
    </xf>
    <xf numFmtId="0" fontId="21" fillId="4" borderId="0" xfId="4" applyFont="1" applyFill="1"/>
    <xf numFmtId="0" fontId="2" fillId="4" borderId="9" xfId="4" applyFont="1" applyFill="1" applyBorder="1" applyAlignment="1">
      <alignment vertical="center" wrapText="1"/>
    </xf>
    <xf numFmtId="0" fontId="21" fillId="4" borderId="15" xfId="4" applyFont="1" applyFill="1" applyBorder="1" applyAlignment="1">
      <alignment horizontal="center" vertical="center" wrapText="1"/>
    </xf>
    <xf numFmtId="0" fontId="21" fillId="0" borderId="16" xfId="4" applyFont="1" applyBorder="1" applyAlignment="1">
      <alignment horizontal="center" vertical="center" wrapText="1"/>
    </xf>
    <xf numFmtId="0" fontId="22" fillId="7" borderId="1" xfId="4" applyFont="1" applyFill="1" applyBorder="1" applyAlignment="1">
      <alignment horizontal="center" vertical="center"/>
    </xf>
    <xf numFmtId="0" fontId="1" fillId="0" borderId="15" xfId="4" applyFont="1" applyBorder="1" applyAlignment="1">
      <alignment vertical="top" wrapText="1"/>
    </xf>
    <xf numFmtId="0" fontId="23" fillId="5" borderId="1" xfId="4" applyFont="1" applyFill="1" applyBorder="1" applyAlignment="1">
      <alignment horizontal="center" vertical="center" wrapText="1"/>
    </xf>
    <xf numFmtId="0" fontId="21" fillId="8" borderId="1" xfId="4" applyFont="1" applyFill="1" applyBorder="1" applyAlignment="1">
      <alignment horizontal="center" vertical="center" wrapText="1"/>
    </xf>
    <xf numFmtId="0" fontId="30" fillId="4" borderId="15" xfId="4" applyFont="1" applyFill="1" applyBorder="1" applyAlignment="1">
      <alignment horizontal="left" vertical="top" wrapText="1"/>
    </xf>
    <xf numFmtId="0" fontId="30" fillId="4" borderId="9" xfId="4" applyFont="1" applyFill="1" applyBorder="1" applyAlignment="1">
      <alignment horizontal="left" vertical="top" wrapText="1"/>
    </xf>
    <xf numFmtId="0" fontId="30" fillId="4" borderId="16" xfId="4" applyFont="1" applyFill="1" applyBorder="1" applyAlignment="1">
      <alignment horizontal="left" vertical="top" wrapText="1"/>
    </xf>
    <xf numFmtId="0" fontId="30" fillId="5" borderId="9" xfId="4" applyFont="1" applyFill="1" applyBorder="1" applyAlignment="1">
      <alignment horizontal="left" vertical="top" wrapText="1"/>
    </xf>
    <xf numFmtId="0" fontId="11" fillId="5" borderId="1" xfId="4" applyFont="1" applyFill="1" applyBorder="1" applyAlignment="1">
      <alignment horizontal="center" vertical="center"/>
    </xf>
    <xf numFmtId="168" fontId="13" fillId="4" borderId="0" xfId="4" applyNumberFormat="1" applyFont="1" applyFill="1"/>
    <xf numFmtId="0" fontId="1" fillId="4" borderId="18" xfId="4" applyFont="1" applyFill="1" applyBorder="1" applyAlignment="1">
      <alignment horizontal="center" vertical="center" wrapText="1"/>
    </xf>
    <xf numFmtId="0" fontId="31" fillId="4" borderId="0" xfId="9" applyFill="1"/>
    <xf numFmtId="0" fontId="31" fillId="0" borderId="9" xfId="9" applyBorder="1" applyAlignment="1">
      <alignment horizontal="center" vertical="center" wrapText="1"/>
    </xf>
    <xf numFmtId="0" fontId="32" fillId="5" borderId="1" xfId="0" applyFont="1" applyFill="1" applyBorder="1" applyAlignment="1">
      <alignment vertical="center"/>
    </xf>
    <xf numFmtId="0" fontId="32" fillId="5" borderId="1" xfId="0" applyFont="1" applyFill="1" applyBorder="1" applyAlignment="1">
      <alignment horizontal="center" vertical="center"/>
    </xf>
    <xf numFmtId="0" fontId="33" fillId="5" borderId="1" xfId="0" applyFont="1" applyFill="1" applyBorder="1" applyAlignment="1">
      <alignment vertical="center"/>
    </xf>
    <xf numFmtId="0" fontId="33" fillId="0" borderId="1" xfId="0" applyFont="1" applyBorder="1" applyAlignment="1">
      <alignment horizontal="left" vertical="center" wrapText="1"/>
    </xf>
    <xf numFmtId="0" fontId="33" fillId="0" borderId="1" xfId="0" quotePrefix="1" applyFont="1" applyBorder="1" applyAlignment="1">
      <alignment vertical="top" wrapText="1"/>
    </xf>
    <xf numFmtId="0" fontId="16" fillId="0" borderId="2" xfId="3" applyFont="1" applyBorder="1" applyAlignment="1">
      <alignment horizontal="center"/>
    </xf>
    <xf numFmtId="0" fontId="14" fillId="4" borderId="3" xfId="4" applyFont="1" applyFill="1" applyBorder="1" applyAlignment="1">
      <alignment horizontal="left" vertical="center" wrapText="1"/>
    </xf>
    <xf numFmtId="0" fontId="14" fillId="4" borderId="4" xfId="4" applyFont="1" applyFill="1" applyBorder="1" applyAlignment="1">
      <alignment horizontal="left" vertical="center" wrapText="1"/>
    </xf>
    <xf numFmtId="0" fontId="14" fillId="4" borderId="5" xfId="4" applyFont="1" applyFill="1" applyBorder="1" applyAlignment="1">
      <alignment horizontal="left" vertical="center" wrapText="1"/>
    </xf>
    <xf numFmtId="0" fontId="13" fillId="4" borderId="19" xfId="4" applyFont="1" applyFill="1" applyBorder="1" applyAlignment="1">
      <alignment horizontal="center"/>
    </xf>
    <xf numFmtId="0" fontId="13" fillId="4" borderId="20" xfId="4" applyFont="1" applyFill="1" applyBorder="1" applyAlignment="1">
      <alignment horizontal="center"/>
    </xf>
    <xf numFmtId="44" fontId="21" fillId="3" borderId="6" xfId="8" applyFont="1" applyFill="1" applyBorder="1" applyAlignment="1">
      <alignment horizontal="center" vertical="center"/>
    </xf>
    <xf numFmtId="44" fontId="21" fillId="3" borderId="8" xfId="8" applyFont="1" applyFill="1" applyBorder="1" applyAlignment="1">
      <alignment horizontal="center" vertical="center"/>
    </xf>
    <xf numFmtId="0" fontId="21" fillId="0" borderId="9" xfId="4" applyFont="1" applyBorder="1" applyAlignment="1">
      <alignment horizontal="center" vertical="center" wrapText="1"/>
    </xf>
    <xf numFmtId="0" fontId="30" fillId="4" borderId="9" xfId="4" applyFont="1" applyFill="1" applyBorder="1" applyAlignment="1">
      <alignment horizontal="center" vertical="center" wrapText="1"/>
    </xf>
    <xf numFmtId="0" fontId="3" fillId="4" borderId="9" xfId="4" applyFont="1" applyFill="1" applyBorder="1" applyAlignment="1">
      <alignment horizontal="center" vertical="center" wrapText="1"/>
    </xf>
    <xf numFmtId="0" fontId="11" fillId="0" borderId="3"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vertical="center" wrapText="1"/>
    </xf>
    <xf numFmtId="0" fontId="11" fillId="4" borderId="3" xfId="4" applyFont="1" applyFill="1" applyBorder="1" applyAlignment="1">
      <alignment horizontal="center"/>
    </xf>
    <xf numFmtId="0" fontId="11" fillId="4" borderId="4" xfId="4" applyFont="1" applyFill="1" applyBorder="1" applyAlignment="1">
      <alignment horizontal="center"/>
    </xf>
    <xf numFmtId="0" fontId="11" fillId="4" borderId="5" xfId="4" applyFont="1" applyFill="1" applyBorder="1" applyAlignment="1">
      <alignment horizontal="center"/>
    </xf>
    <xf numFmtId="0" fontId="8" fillId="8" borderId="6" xfId="4" applyFont="1" applyFill="1" applyBorder="1" applyAlignment="1">
      <alignment horizontal="center" vertical="center" wrapText="1"/>
    </xf>
    <xf numFmtId="0" fontId="8" fillId="8" borderId="7" xfId="4" applyFont="1" applyFill="1" applyBorder="1" applyAlignment="1">
      <alignment horizontal="center" vertical="center" wrapText="1"/>
    </xf>
    <xf numFmtId="0" fontId="8" fillId="8" borderId="8" xfId="4" applyFont="1" applyFill="1" applyBorder="1" applyAlignment="1">
      <alignment horizontal="center" vertical="center" wrapText="1"/>
    </xf>
    <xf numFmtId="0" fontId="22" fillId="7" borderId="6" xfId="4" applyFont="1" applyFill="1" applyBorder="1" applyAlignment="1">
      <alignment horizontal="center" vertical="center"/>
    </xf>
    <xf numFmtId="0" fontId="22" fillId="7" borderId="7" xfId="4" applyFont="1" applyFill="1" applyBorder="1" applyAlignment="1">
      <alignment horizontal="center" vertical="center"/>
    </xf>
    <xf numFmtId="0" fontId="22" fillId="7" borderId="8" xfId="4" applyFont="1" applyFill="1" applyBorder="1" applyAlignment="1">
      <alignment horizontal="center" vertical="center"/>
    </xf>
    <xf numFmtId="0" fontId="9" fillId="4" borderId="6" xfId="4" applyFont="1" applyFill="1" applyBorder="1" applyAlignment="1">
      <alignment horizontal="center"/>
    </xf>
    <xf numFmtId="0" fontId="9" fillId="4" borderId="7" xfId="4" applyFont="1" applyFill="1" applyBorder="1" applyAlignment="1">
      <alignment horizontal="center"/>
    </xf>
    <xf numFmtId="0" fontId="9" fillId="4" borderId="8" xfId="4" applyFont="1" applyFill="1" applyBorder="1" applyAlignment="1">
      <alignment horizontal="center"/>
    </xf>
    <xf numFmtId="0" fontId="9" fillId="4" borderId="17" xfId="0" applyFont="1" applyFill="1" applyBorder="1" applyAlignment="1">
      <alignment horizontal="center" vertical="center" wrapText="1"/>
    </xf>
    <xf numFmtId="0" fontId="9" fillId="4" borderId="14" xfId="0" applyFont="1" applyFill="1" applyBorder="1" applyAlignment="1">
      <alignment horizontal="center" vertical="center" wrapText="1"/>
    </xf>
    <xf numFmtId="165" fontId="21" fillId="4" borderId="6" xfId="2" applyNumberFormat="1" applyFont="1" applyFill="1" applyBorder="1" applyAlignment="1">
      <alignment horizontal="center" vertical="center"/>
    </xf>
    <xf numFmtId="165" fontId="21" fillId="4" borderId="8" xfId="2" quotePrefix="1" applyNumberFormat="1" applyFont="1" applyFill="1" applyBorder="1" applyAlignment="1">
      <alignment horizontal="center" vertical="center"/>
    </xf>
    <xf numFmtId="168" fontId="21" fillId="0" borderId="6" xfId="0" applyNumberFormat="1" applyFont="1" applyBorder="1" applyAlignment="1">
      <alignment horizontal="center" vertical="center"/>
    </xf>
    <xf numFmtId="168" fontId="21" fillId="0" borderId="8" xfId="0" applyNumberFormat="1" applyFont="1" applyBorder="1" applyAlignment="1">
      <alignment horizontal="center" vertical="center"/>
    </xf>
    <xf numFmtId="0" fontId="21" fillId="4" borderId="6" xfId="4" applyFont="1" applyFill="1" applyBorder="1" applyAlignment="1">
      <alignment horizontal="left" vertical="center" wrapText="1"/>
    </xf>
    <xf numFmtId="0" fontId="21" fillId="4" borderId="8" xfId="4" applyFont="1" applyFill="1" applyBorder="1" applyAlignment="1">
      <alignment horizontal="left" vertical="center" wrapText="1"/>
    </xf>
    <xf numFmtId="44" fontId="21" fillId="3" borderId="6" xfId="8" applyFont="1" applyFill="1" applyBorder="1" applyAlignment="1">
      <alignment horizontal="center"/>
    </xf>
    <xf numFmtId="44" fontId="21" fillId="3" borderId="8" xfId="8" applyFont="1" applyFill="1" applyBorder="1" applyAlignment="1">
      <alignment horizontal="center"/>
    </xf>
    <xf numFmtId="0" fontId="21" fillId="5" borderId="9" xfId="4"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30" fillId="5" borderId="9" xfId="4" applyFont="1" applyFill="1" applyBorder="1" applyAlignment="1">
      <alignment horizontal="center" vertical="center" wrapText="1"/>
    </xf>
    <xf numFmtId="0" fontId="3" fillId="5" borderId="9" xfId="4" applyFont="1" applyFill="1" applyBorder="1" applyAlignment="1">
      <alignment horizontal="center" vertical="center" wrapText="1"/>
    </xf>
    <xf numFmtId="0" fontId="32" fillId="15" borderId="1" xfId="0" applyFont="1" applyFill="1" applyBorder="1" applyAlignment="1">
      <alignment horizontal="center" wrapText="1"/>
    </xf>
    <xf numFmtId="0" fontId="13" fillId="0" borderId="6" xfId="0" applyFont="1" applyBorder="1" applyAlignment="1">
      <alignment horizontal="left" wrapText="1"/>
    </xf>
    <xf numFmtId="0" fontId="13" fillId="0" borderId="7" xfId="0" applyFont="1" applyBorder="1" applyAlignment="1">
      <alignment horizontal="left"/>
    </xf>
    <xf numFmtId="0" fontId="13" fillId="0" borderId="8" xfId="0" applyFont="1" applyBorder="1" applyAlignment="1">
      <alignment horizontal="left"/>
    </xf>
  </cellXfs>
  <cellStyles count="10">
    <cellStyle name="Link" xfId="9" builtinId="8"/>
    <cellStyle name="Normal 3" xfId="3" xr:uid="{00000000-0005-0000-0000-000001000000}"/>
    <cellStyle name="Prozent" xfId="6" builtinId="5"/>
    <cellStyle name="Prozent 2" xfId="2" xr:uid="{00000000-0005-0000-0000-000003000000}"/>
    <cellStyle name="Prozent 2 2" xfId="5" xr:uid="{00000000-0005-0000-0000-000004000000}"/>
    <cellStyle name="Standard" xfId="0" builtinId="0"/>
    <cellStyle name="Standard 2" xfId="1" xr:uid="{00000000-0005-0000-0000-000005000000}"/>
    <cellStyle name="Standard 2 2" xfId="4" xr:uid="{00000000-0005-0000-0000-000006000000}"/>
    <cellStyle name="Standard 3" xfId="7" xr:uid="{19EC6C7C-8128-44E3-80A6-F99E73885401}"/>
    <cellStyle name="Währung" xfId="8" builtinId="4"/>
  </cellStyles>
  <dxfs count="272">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6"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patternFill>
      </fill>
    </dxf>
    <dxf>
      <fill>
        <patternFill>
          <bgColor theme="0"/>
        </patternFill>
      </fill>
    </dxf>
    <dxf>
      <font>
        <b/>
        <i val="0"/>
        <color theme="5"/>
      </font>
    </dxf>
    <dxf>
      <font>
        <b/>
        <i val="0"/>
        <color theme="6"/>
      </font>
    </dxf>
    <dxf>
      <font>
        <b/>
        <i val="0"/>
        <color theme="4"/>
      </font>
    </dxf>
    <dxf>
      <font>
        <color theme="6"/>
      </font>
      <fill>
        <patternFill patternType="none">
          <bgColor auto="1"/>
        </patternFill>
      </fill>
    </dxf>
    <dxf>
      <font>
        <color theme="4"/>
      </font>
      <fill>
        <patternFill patternType="none">
          <bgColor auto="1"/>
        </patternFill>
      </fill>
    </dxf>
    <dxf>
      <font>
        <color theme="5"/>
      </font>
      <fill>
        <patternFill patternType="none">
          <bgColor auto="1"/>
        </patternFill>
      </fill>
    </dxf>
    <dxf>
      <fill>
        <patternFill>
          <bgColor theme="0" tint="-0.14996795556505021"/>
        </patternFill>
      </fill>
    </dxf>
    <dxf>
      <fill>
        <patternFill>
          <bgColor theme="5"/>
        </patternFill>
      </fill>
    </dxf>
    <dxf>
      <fill>
        <patternFill>
          <bgColor theme="6" tint="-0.24994659260841701"/>
        </patternFill>
      </fill>
    </dxf>
    <dxf>
      <fill>
        <patternFill>
          <bgColor theme="6" tint="-0.24994659260841701"/>
        </patternFill>
      </fill>
    </dxf>
    <dxf>
      <fill>
        <patternFill>
          <bgColor theme="5"/>
        </patternFill>
      </fill>
    </dxf>
    <dxf>
      <fill>
        <patternFill>
          <bgColor theme="0" tint="-0.14996795556505021"/>
        </patternFill>
      </fill>
    </dxf>
    <dxf>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
      <fill>
        <patternFill>
          <bgColor theme="5"/>
        </patternFill>
      </fill>
    </dxf>
    <dxf>
      <fill>
        <patternFill>
          <bgColor theme="6" tint="-0.24994659260841701"/>
        </patternFill>
      </fill>
    </dxf>
    <dxf>
      <fill>
        <patternFill>
          <bgColor theme="0" tint="-0.14996795556505021"/>
        </patternFill>
      </fill>
    </dxf>
    <dxf>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
      <fill>
        <patternFill>
          <bgColor theme="0" tint="-0.14996795556505021"/>
        </patternFill>
      </fill>
    </dxf>
    <dxf>
      <fill>
        <patternFill>
          <bgColor theme="6" tint="-0.24994659260841701"/>
        </patternFill>
      </fill>
    </dxf>
    <dxf>
      <fill>
        <patternFill>
          <bgColor theme="5"/>
        </patternFill>
      </fill>
    </dxf>
  </dxfs>
  <tableStyles count="0" defaultTableStyle="TableStyleMedium9" defaultPivotStyle="PivotStyleLight16"/>
  <colors>
    <mruColors>
      <color rgb="FF339933"/>
      <color rgb="FFDE0000"/>
      <color rgb="FF92D050"/>
      <color rgb="FFFFFF66"/>
      <color rgb="FFC0C0C0"/>
      <color rgb="FFC40000"/>
      <color rgb="FF990000"/>
      <color rgb="FFCC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3</xdr:row>
      <xdr:rowOff>95250</xdr:rowOff>
    </xdr:from>
    <xdr:to>
      <xdr:col>10</xdr:col>
      <xdr:colOff>563656</xdr:colOff>
      <xdr:row>3</xdr:row>
      <xdr:rowOff>445166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0440" y="621030"/>
          <a:ext cx="1081816" cy="349916"/>
        </a:xfrm>
        <a:prstGeom prst="rect">
          <a:avLst/>
        </a:prstGeom>
      </xdr:spPr>
    </xdr:pic>
    <xdr:clientData/>
  </xdr:twoCellAnchor>
  <xdr:twoCellAnchor editAs="oneCell">
    <xdr:from>
      <xdr:col>9</xdr:col>
      <xdr:colOff>266700</xdr:colOff>
      <xdr:row>3</xdr:row>
      <xdr:rowOff>95250</xdr:rowOff>
    </xdr:from>
    <xdr:to>
      <xdr:col>10</xdr:col>
      <xdr:colOff>563656</xdr:colOff>
      <xdr:row>3</xdr:row>
      <xdr:rowOff>445166</xdr:rowOff>
    </xdr:to>
    <xdr:pic>
      <xdr:nvPicPr>
        <xdr:cNvPr id="4" name="Grafik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0" y="595313"/>
          <a:ext cx="1116106" cy="349916"/>
        </a:xfrm>
        <a:prstGeom prst="rect">
          <a:avLst/>
        </a:prstGeom>
      </xdr:spPr>
    </xdr:pic>
    <xdr:clientData/>
  </xdr:twoCellAnchor>
  <xdr:twoCellAnchor>
    <xdr:from>
      <xdr:col>0</xdr:col>
      <xdr:colOff>162579</xdr:colOff>
      <xdr:row>7</xdr:row>
      <xdr:rowOff>126720</xdr:rowOff>
    </xdr:from>
    <xdr:to>
      <xdr:col>10</xdr:col>
      <xdr:colOff>556279</xdr:colOff>
      <xdr:row>30</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62579" y="1898370"/>
          <a:ext cx="8362950" cy="38928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ysClr val="windowText" lastClr="000000"/>
              </a:solidFill>
              <a:effectLst/>
              <a:latin typeface="+mn-lt"/>
              <a:ea typeface="+mn-ea"/>
              <a:cs typeface="+mn-cs"/>
            </a:rPr>
            <a:t>Summary Overview of the KPIs and Bonus Malus Rule</a:t>
          </a:r>
        </a:p>
        <a:p>
          <a:r>
            <a:rPr lang="en-GB" sz="1100">
              <a:solidFill>
                <a:sysClr val="windowText" lastClr="000000"/>
              </a:solidFill>
              <a:effectLst/>
              <a:latin typeface="+mn-lt"/>
              <a:ea typeface="+mn-ea"/>
              <a:cs typeface="+mn-cs"/>
            </a:rPr>
            <a:t>The Service Provider must adhere to the Key Performance Indicators as provided in this Annex</a:t>
          </a:r>
          <a:r>
            <a:rPr lang="en-GB" sz="1100" baseline="0">
              <a:solidFill>
                <a:sysClr val="windowText" lastClr="000000"/>
              </a:solidFill>
              <a:effectLst/>
              <a:latin typeface="+mn-lt"/>
              <a:ea typeface="+mn-ea"/>
              <a:cs typeface="+mn-cs"/>
            </a:rPr>
            <a:t> 6</a:t>
          </a:r>
          <a:r>
            <a:rPr lang="en-GB" sz="1100">
              <a:solidFill>
                <a:sysClr val="windowText" lastClr="000000"/>
              </a:solidFill>
              <a:effectLst/>
              <a:latin typeface="+mn-lt"/>
              <a:ea typeface="+mn-ea"/>
              <a:cs typeface="+mn-cs"/>
            </a:rPr>
            <a:t> -</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KPI Overview. The KPIs will be used to monitor:</a:t>
          </a:r>
        </a:p>
        <a:p>
          <a:r>
            <a:rPr lang="en-GB" sz="1100" b="0">
              <a:solidFill>
                <a:sysClr val="windowText" lastClr="000000"/>
              </a:solidFill>
              <a:effectLst/>
              <a:latin typeface="+mn-lt"/>
              <a:ea typeface="+mn-ea"/>
              <a:cs typeface="+mn-cs"/>
            </a:rPr>
            <a:t>- </a:t>
          </a:r>
          <a:r>
            <a:rPr lang="de-DE" sz="1100" b="0" i="0" u="none" strike="noStrike">
              <a:solidFill>
                <a:schemeClr val="dk1"/>
              </a:solidFill>
              <a:effectLst/>
              <a:latin typeface="+mn-lt"/>
              <a:ea typeface="+mn-ea"/>
              <a:cs typeface="+mn-cs"/>
            </a:rPr>
            <a:t>Result of the quality measurements spot checks</a:t>
          </a:r>
        </a:p>
        <a:p>
          <a:r>
            <a:rPr lang="de-DE" sz="1100" b="0" i="0" u="none" strike="noStrike">
              <a:solidFill>
                <a:schemeClr val="dk1"/>
              </a:solidFill>
              <a:effectLst/>
              <a:latin typeface="+mn-lt"/>
              <a:ea typeface="+mn-ea"/>
              <a:cs typeface="+mn-cs"/>
            </a:rPr>
            <a:t>- Improvement implementation</a:t>
          </a:r>
          <a:r>
            <a:rPr lang="de-DE" b="0"/>
            <a:t> </a:t>
          </a:r>
        </a:p>
        <a:p>
          <a:r>
            <a:rPr lang="de-DE" sz="1100" b="0" i="0" u="none" strike="noStrike">
              <a:solidFill>
                <a:schemeClr val="dk1"/>
              </a:solidFill>
              <a:effectLst/>
              <a:latin typeface="+mn-lt"/>
              <a:ea typeface="+mn-ea"/>
              <a:cs typeface="+mn-cs"/>
            </a:rPr>
            <a:t>- Number of user complaints</a:t>
          </a:r>
          <a:r>
            <a:rPr lang="de-DE" b="0"/>
            <a:t> </a:t>
          </a:r>
          <a:r>
            <a:rPr lang="de-DE" sz="1100" b="0" i="0" u="none" strike="noStrike">
              <a:solidFill>
                <a:schemeClr val="dk1"/>
              </a:solidFill>
              <a:effectLst/>
              <a:latin typeface="+mn-lt"/>
              <a:ea typeface="+mn-ea"/>
              <a:cs typeface="+mn-cs"/>
            </a:rPr>
            <a:t> </a:t>
          </a:r>
        </a:p>
        <a:p>
          <a:r>
            <a:rPr lang="de-DE" sz="1100" b="0" i="0" u="none" strike="noStrike">
              <a:solidFill>
                <a:schemeClr val="dk1"/>
              </a:solidFill>
              <a:effectLst/>
              <a:latin typeface="+mn-lt"/>
              <a:ea typeface="+mn-ea"/>
              <a:cs typeface="+mn-cs"/>
            </a:rPr>
            <a:t>- Response &amp; resolution to tickets </a:t>
          </a:r>
          <a:r>
            <a:rPr lang="de-DE" b="0"/>
            <a:t> </a:t>
          </a:r>
        </a:p>
        <a:p>
          <a:r>
            <a:rPr lang="de-DE" sz="1100" b="0" i="0" u="none" strike="noStrike">
              <a:solidFill>
                <a:schemeClr val="dk1"/>
              </a:solidFill>
              <a:effectLst/>
              <a:latin typeface="+mn-lt"/>
              <a:ea typeface="+mn-ea"/>
              <a:cs typeface="+mn-cs"/>
            </a:rPr>
            <a:t>- Contract management </a:t>
          </a:r>
          <a:br>
            <a:rPr lang="de-DE" sz="1100" b="1" i="0" u="none" strike="noStrike">
              <a:solidFill>
                <a:schemeClr val="dk1"/>
              </a:solidFill>
              <a:effectLst/>
              <a:latin typeface="+mn-lt"/>
              <a:ea typeface="+mn-ea"/>
              <a:cs typeface="+mn-cs"/>
            </a:rPr>
          </a:br>
          <a:endParaRPr lang="de-DE" sz="1100">
            <a:solidFill>
              <a:sysClr val="windowText" lastClr="000000"/>
            </a:solidFill>
            <a:effectLst/>
            <a:latin typeface="+mn-lt"/>
            <a:ea typeface="+mn-ea"/>
            <a:cs typeface="+mn-cs"/>
          </a:endParaRPr>
        </a:p>
        <a:p>
          <a:pPr rtl="0" eaLnBrk="1" fontAlgn="auto" latinLnBrk="0" hangingPunct="1"/>
          <a:r>
            <a:rPr lang="de-DE" sz="1100">
              <a:solidFill>
                <a:sysClr val="windowText" lastClr="000000"/>
              </a:solidFill>
              <a:effectLst/>
              <a:latin typeface="+mn-lt"/>
              <a:ea typeface="+mn-ea"/>
              <a:cs typeface="+mn-cs"/>
            </a:rPr>
            <a:t>The individual evaluation criteria for each KPI is specified in this</a:t>
          </a:r>
          <a:r>
            <a:rPr lang="de-DE" sz="1100" baseline="0">
              <a:solidFill>
                <a:sysClr val="windowText" lastClr="000000"/>
              </a:solidFill>
              <a:effectLst/>
              <a:latin typeface="+mn-lt"/>
              <a:ea typeface="+mn-ea"/>
              <a:cs typeface="+mn-cs"/>
            </a:rPr>
            <a:t> </a:t>
          </a:r>
          <a:r>
            <a:rPr lang="en-GB" sz="1100">
              <a:solidFill>
                <a:schemeClr val="dk1"/>
              </a:solidFill>
              <a:effectLst/>
              <a:latin typeface="+mn-lt"/>
              <a:ea typeface="+mn-ea"/>
              <a:cs typeface="+mn-cs"/>
            </a:rPr>
            <a:t>Annex</a:t>
          </a:r>
          <a:r>
            <a:rPr lang="en-GB" sz="1100" baseline="0">
              <a:solidFill>
                <a:schemeClr val="dk1"/>
              </a:solidFill>
              <a:effectLst/>
              <a:latin typeface="+mn-lt"/>
              <a:ea typeface="+mn-ea"/>
              <a:cs typeface="+mn-cs"/>
            </a:rPr>
            <a:t> 6</a:t>
          </a:r>
          <a:r>
            <a:rPr lang="en-GB" sz="1100">
              <a:solidFill>
                <a:schemeClr val="dk1"/>
              </a:solidFill>
              <a:effectLst/>
              <a:latin typeface="+mn-lt"/>
              <a:ea typeface="+mn-ea"/>
              <a:cs typeface="+mn-cs"/>
            </a:rPr>
            <a:t>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KPI Overview</a:t>
          </a:r>
          <a:r>
            <a:rPr lang="de-DE" sz="1100">
              <a:solidFill>
                <a:sysClr val="windowText" lastClr="000000"/>
              </a:solidFill>
              <a:effectLst/>
              <a:latin typeface="+mn-lt"/>
              <a:ea typeface="+mn-ea"/>
              <a:cs typeface="+mn-cs"/>
            </a:rPr>
            <a:t>. </a:t>
          </a:r>
        </a:p>
        <a:p>
          <a:pPr rtl="0" eaLnBrk="1" fontAlgn="auto" latinLnBrk="0" hangingPunct="1"/>
          <a:endParaRPr lang="en-GB">
            <a:solidFill>
              <a:sysClr val="windowText" lastClr="000000"/>
            </a:solidFill>
            <a:effectLst/>
          </a:endParaRPr>
        </a:p>
        <a:p>
          <a:r>
            <a:rPr lang="en-GB" sz="1100">
              <a:solidFill>
                <a:sysClr val="windowText" lastClr="000000"/>
              </a:solidFill>
              <a:effectLst/>
              <a:latin typeface="+mn-lt"/>
              <a:ea typeface="+mn-ea"/>
              <a:cs typeface="+mn-cs"/>
            </a:rPr>
            <a:t>The resulting score for each KPI will meet one of the following performance thresholds (the “</a:t>
          </a:r>
          <a:r>
            <a:rPr lang="en-GB" sz="1100" b="1">
              <a:solidFill>
                <a:sysClr val="windowText" lastClr="000000"/>
              </a:solidFill>
              <a:effectLst/>
              <a:latin typeface="+mn-lt"/>
              <a:ea typeface="+mn-ea"/>
              <a:cs typeface="+mn-cs"/>
            </a:rPr>
            <a:t>Performance Thresholds</a:t>
          </a:r>
          <a:r>
            <a:rPr lang="en-GB" sz="1100">
              <a:solidFill>
                <a:sysClr val="windowText" lastClr="000000"/>
              </a:solidFill>
              <a:effectLst/>
              <a:latin typeface="+mn-lt"/>
              <a:ea typeface="+mn-ea"/>
              <a:cs typeface="+mn-cs"/>
            </a:rPr>
            <a:t>”):</a:t>
          </a:r>
        </a:p>
        <a:p>
          <a:pPr lvl="0"/>
          <a:r>
            <a:rPr lang="en-GB" sz="1100" b="1">
              <a:solidFill>
                <a:sysClr val="windowText" lastClr="000000"/>
              </a:solidFill>
              <a:effectLst/>
              <a:latin typeface="+mn-lt"/>
              <a:ea typeface="+mn-ea"/>
              <a:cs typeface="+mn-cs"/>
            </a:rPr>
            <a:t>- Bonus</a:t>
          </a:r>
          <a:r>
            <a:rPr lang="en-GB" sz="1100">
              <a:solidFill>
                <a:sysClr val="windowText" lastClr="000000"/>
              </a:solidFill>
              <a:effectLst/>
              <a:latin typeface="+mn-lt"/>
              <a:ea typeface="+mn-ea"/>
              <a:cs typeface="+mn-cs"/>
            </a:rPr>
            <a:t>: If the Service Provider’s score for a KPI meets the Performance Threshold “Bonus”, this may result in a bonus payment becoming payable to the Service Provider by the ESM;</a:t>
          </a:r>
        </a:p>
        <a:p>
          <a:pPr lvl="0"/>
          <a:r>
            <a:rPr lang="en-GB" sz="1100" b="1">
              <a:solidFill>
                <a:sysClr val="windowText" lastClr="000000"/>
              </a:solidFill>
              <a:effectLst/>
              <a:latin typeface="+mn-lt"/>
              <a:ea typeface="+mn-ea"/>
              <a:cs typeface="+mn-cs"/>
            </a:rPr>
            <a:t>- Tolerance</a:t>
          </a:r>
          <a:r>
            <a:rPr lang="en-GB" sz="1100">
              <a:solidFill>
                <a:sysClr val="windowText" lastClr="000000"/>
              </a:solidFill>
              <a:effectLst/>
              <a:latin typeface="+mn-lt"/>
              <a:ea typeface="+mn-ea"/>
              <a:cs typeface="+mn-cs"/>
            </a:rPr>
            <a:t>: If the Service Provider’s score for a KPI meets the Performance Threshold “Tolerance”, there will be no impact on the fees payable; and </a:t>
          </a:r>
        </a:p>
        <a:p>
          <a:pPr lvl="0"/>
          <a:r>
            <a:rPr lang="en-GB" sz="1100" b="1">
              <a:solidFill>
                <a:sysClr val="windowText" lastClr="000000"/>
              </a:solidFill>
              <a:effectLst/>
              <a:latin typeface="+mn-lt"/>
              <a:ea typeface="+mn-ea"/>
              <a:cs typeface="+mn-cs"/>
            </a:rPr>
            <a:t>- Malus</a:t>
          </a:r>
          <a:r>
            <a:rPr lang="en-GB" sz="1100">
              <a:solidFill>
                <a:sysClr val="windowText" lastClr="000000"/>
              </a:solidFill>
              <a:effectLst/>
              <a:latin typeface="+mn-lt"/>
              <a:ea typeface="+mn-ea"/>
              <a:cs typeface="+mn-cs"/>
            </a:rPr>
            <a:t>: If the Service Provider’s score for a KPI meets the Performance Threshold “Malus”, this will result in a service credit becoming payable to the ESM by the Service Provider, by way of a reduction in the fees or otherwise.</a:t>
          </a:r>
        </a:p>
        <a:p>
          <a:pPr rtl="0" eaLnBrk="1" fontAlgn="auto" latinLnBrk="0" hangingPunct="1"/>
          <a:endParaRPr lang="de-DE" sz="1100" b="1" i="1" baseline="0">
            <a:solidFill>
              <a:sysClr val="windowText" lastClr="000000"/>
            </a:solidFill>
            <a:effectLst/>
            <a:latin typeface="+mn-lt"/>
            <a:ea typeface="+mn-ea"/>
            <a:cs typeface="+mn-cs"/>
          </a:endParaRPr>
        </a:p>
        <a:p>
          <a:r>
            <a:rPr lang="de-DE" sz="1100">
              <a:solidFill>
                <a:sysClr val="windowText" lastClr="000000"/>
              </a:solidFill>
              <a:effectLst/>
              <a:latin typeface="+mn-lt"/>
              <a:ea typeface="+mn-ea"/>
              <a:cs typeface="+mn-cs"/>
            </a:rPr>
            <a:t>The evaluation of the KPIs will take place monthly. The monthly evaluation</a:t>
          </a:r>
          <a:r>
            <a:rPr lang="de-DE" sz="1100" baseline="0">
              <a:solidFill>
                <a:sysClr val="windowText" lastClr="000000"/>
              </a:solidFill>
              <a:effectLst/>
              <a:latin typeface="+mn-lt"/>
              <a:ea typeface="+mn-ea"/>
              <a:cs typeface="+mn-cs"/>
            </a:rPr>
            <a:t> results are the basis for the calculation of the Bonus Amount and Malus Amount applicable at the end of the Evaluation Period. Full details on the operation of the KPIs and the Bonus Malus Rule are provided in the Terms of Reference.</a:t>
          </a:r>
          <a:endParaRPr lang="en-GB"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2</xdr:row>
      <xdr:rowOff>0</xdr:rowOff>
    </xdr:from>
    <xdr:to>
      <xdr:col>2</xdr:col>
      <xdr:colOff>0</xdr:colOff>
      <xdr:row>2</xdr:row>
      <xdr:rowOff>0</xdr:rowOff>
    </xdr:to>
    <xdr:sp macro="" textlink="">
      <xdr:nvSpPr>
        <xdr:cNvPr id="2" name="Line 123">
          <a:extLst>
            <a:ext uri="{FF2B5EF4-FFF2-40B4-BE49-F238E27FC236}">
              <a16:creationId xmlns:a16="http://schemas.microsoft.com/office/drawing/2014/main" id="{00000000-0008-0000-0100-000002000000}"/>
            </a:ext>
          </a:extLst>
        </xdr:cNvPr>
        <xdr:cNvSpPr>
          <a:spLocks noChangeShapeType="1"/>
        </xdr:cNvSpPr>
      </xdr:nvSpPr>
      <xdr:spPr bwMode="auto">
        <a:xfrm>
          <a:off x="1128713" y="1300163"/>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twoCellAnchor>
    <xdr:from>
      <xdr:col>1</xdr:col>
      <xdr:colOff>361950</xdr:colOff>
      <xdr:row>3</xdr:row>
      <xdr:rowOff>15240</xdr:rowOff>
    </xdr:from>
    <xdr:to>
      <xdr:col>2</xdr:col>
      <xdr:colOff>0</xdr:colOff>
      <xdr:row>3</xdr:row>
      <xdr:rowOff>15240</xdr:rowOff>
    </xdr:to>
    <xdr:sp macro="" textlink="">
      <xdr:nvSpPr>
        <xdr:cNvPr id="3" name="Line 124">
          <a:extLst>
            <a:ext uri="{FF2B5EF4-FFF2-40B4-BE49-F238E27FC236}">
              <a16:creationId xmlns:a16="http://schemas.microsoft.com/office/drawing/2014/main" id="{00000000-0008-0000-0100-000003000000}"/>
            </a:ext>
          </a:extLst>
        </xdr:cNvPr>
        <xdr:cNvSpPr>
          <a:spLocks noChangeShapeType="1"/>
        </xdr:cNvSpPr>
      </xdr:nvSpPr>
      <xdr:spPr bwMode="auto">
        <a:xfrm>
          <a:off x="1128713" y="148209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680279</xdr:colOff>
      <xdr:row>0</xdr:row>
      <xdr:rowOff>229332</xdr:rowOff>
    </xdr:from>
    <xdr:to>
      <xdr:col>9</xdr:col>
      <xdr:colOff>96381</xdr:colOff>
      <xdr:row>0</xdr:row>
      <xdr:rowOff>552451</xdr:rowOff>
    </xdr:to>
    <xdr:pic>
      <xdr:nvPicPr>
        <xdr:cNvPr id="5" name="Grafik 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6654" y="229332"/>
          <a:ext cx="1073453" cy="326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384A7BEF-DB38-4CE3-8C96-8151261054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85700" y="302280"/>
          <a:ext cx="1089642" cy="4374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9A3356E8-E1BB-490F-B4DE-D98A544778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39997" y="305455"/>
          <a:ext cx="1086467" cy="4374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D78A6EF5-ED4B-4678-8220-7B68F03B13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CE90A7FA-0E0E-4294-A3EF-6343163273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26C62E4D-D1E7-4598-874D-89B7628EC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2297A869-3FD9-45FD-A70E-C9F407E04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E5A26253-3031-4EE1-9F60-C7BB83B92F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8F2865CD-112E-4CF7-AB5A-C11C013EA3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106731EC-FA1A-48F9-9159-A52F55A555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A61AED1C-8EEC-440E-AC2C-934890BE92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7338F7B7-8D19-44AA-A975-98D86E1848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225622</xdr:colOff>
      <xdr:row>0</xdr:row>
      <xdr:rowOff>302280</xdr:rowOff>
    </xdr:from>
    <xdr:to>
      <xdr:col>17</xdr:col>
      <xdr:colOff>229868</xdr:colOff>
      <xdr:row>0</xdr:row>
      <xdr:rowOff>742874</xdr:rowOff>
    </xdr:to>
    <xdr:pic>
      <xdr:nvPicPr>
        <xdr:cNvPr id="3" name="Grafik 4">
          <a:extLst>
            <a:ext uri="{FF2B5EF4-FFF2-40B4-BE49-F238E27FC236}">
              <a16:creationId xmlns:a16="http://schemas.microsoft.com/office/drawing/2014/main" id="{3AA13950-8B7A-4E86-9007-16D1488220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797" y="305455"/>
          <a:ext cx="1105971" cy="4374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uettner\AppData\Local\Microsoft\Windows\Temporary%20Internet%20Files\Content.Outlook\CJ4G9Y5T\Users\Bleier\Desktop\ESM\SoftServices\Appendix%203%20-%20Performance%20Reporting_Examp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erformance Report"/>
      <sheetName val="KPIs"/>
      <sheetName val="Data-Table"/>
    </sheetNames>
    <sheetDataSet>
      <sheetData sheetId="0" refreshError="1"/>
      <sheetData sheetId="1"/>
      <sheetData sheetId="2"/>
      <sheetData sheetId="3">
        <row r="2">
          <cell r="A2" t="str">
            <v>Compliance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2"/>
  <sheetViews>
    <sheetView showGridLines="0" topLeftCell="A7" zoomScale="115" zoomScaleNormal="115" workbookViewId="0">
      <selection activeCell="B32" sqref="A1:XFD1048576"/>
    </sheetView>
  </sheetViews>
  <sheetFormatPr baseColWidth="10" defaultColWidth="11.453125" defaultRowHeight="13.5" x14ac:dyDescent="0.7"/>
  <cols>
    <col min="1" max="16384" width="11.453125" style="1"/>
  </cols>
  <sheetData>
    <row r="1" spans="2:9" s="15" customFormat="1" x14ac:dyDescent="0.7"/>
    <row r="2" spans="2:9" s="15" customFormat="1" x14ac:dyDescent="0.7"/>
    <row r="3" spans="2:9" s="15" customFormat="1" x14ac:dyDescent="0.7"/>
    <row r="4" spans="2:9" s="15" customFormat="1" ht="38.75" x14ac:dyDescent="1.75">
      <c r="B4" s="145" t="s">
        <v>0</v>
      </c>
      <c r="C4" s="145"/>
      <c r="D4" s="145"/>
      <c r="E4" s="145"/>
      <c r="F4" s="145"/>
      <c r="G4" s="145"/>
      <c r="H4" s="145"/>
      <c r="I4" s="145"/>
    </row>
    <row r="5" spans="2:9" s="15" customFormat="1" ht="12.75" customHeight="1" x14ac:dyDescent="1.1000000000000001">
      <c r="B5" s="16"/>
    </row>
    <row r="6" spans="2:9" s="17" customFormat="1" ht="23.5" x14ac:dyDescent="1.1000000000000001">
      <c r="B6" s="16"/>
      <c r="F6" s="18"/>
    </row>
    <row r="7" spans="2:9" s="19" customFormat="1" ht="24" customHeight="1" x14ac:dyDescent="1.35">
      <c r="F7" s="20" t="s">
        <v>1</v>
      </c>
    </row>
    <row r="8" spans="2:9" s="15" customFormat="1" x14ac:dyDescent="0.7"/>
    <row r="9" spans="2:9" s="15" customFormat="1" x14ac:dyDescent="0.7"/>
    <row r="10" spans="2:9" s="15" customFormat="1" x14ac:dyDescent="0.7"/>
    <row r="11" spans="2:9" s="15" customFormat="1" x14ac:dyDescent="0.7"/>
    <row r="12" spans="2:9" s="15" customFormat="1" x14ac:dyDescent="0.7"/>
    <row r="13" spans="2:9" s="15" customFormat="1" x14ac:dyDescent="0.7"/>
    <row r="14" spans="2:9" s="15" customFormat="1" x14ac:dyDescent="0.7"/>
    <row r="15" spans="2:9" s="15" customFormat="1" x14ac:dyDescent="0.7"/>
    <row r="16" spans="2:9" s="15" customFormat="1" x14ac:dyDescent="0.7"/>
    <row r="17" s="15" customFormat="1" x14ac:dyDescent="0.7"/>
    <row r="18" s="15" customFormat="1" x14ac:dyDescent="0.7"/>
    <row r="19" s="15" customFormat="1" x14ac:dyDescent="0.7"/>
    <row r="20" s="15" customFormat="1" x14ac:dyDescent="0.7"/>
    <row r="21" s="15" customFormat="1" x14ac:dyDescent="0.7"/>
    <row r="22" s="15" customFormat="1" x14ac:dyDescent="0.7"/>
    <row r="23" s="15" customFormat="1" x14ac:dyDescent="0.7"/>
    <row r="24" s="15" customFormat="1" x14ac:dyDescent="0.7"/>
    <row r="25" s="15" customFormat="1" x14ac:dyDescent="0.7"/>
    <row r="26" s="15" customFormat="1" x14ac:dyDescent="0.7"/>
    <row r="27" s="15" customFormat="1" x14ac:dyDescent="0.7"/>
    <row r="28" s="15" customFormat="1" x14ac:dyDescent="0.7"/>
    <row r="29" s="15" customFormat="1" x14ac:dyDescent="0.7"/>
    <row r="30" s="15" customFormat="1" x14ac:dyDescent="0.7"/>
    <row r="31" s="15" customFormat="1" x14ac:dyDescent="0.7"/>
    <row r="32" s="15" customFormat="1" x14ac:dyDescent="0.7"/>
  </sheetData>
  <mergeCells count="1">
    <mergeCell ref="B4:I4"/>
  </mergeCells>
  <pageMargins left="0.7" right="0.7" top="0.78740157499999996" bottom="0.78740157499999996" header="0.3" footer="0.3"/>
  <pageSetup paperSize="9" orientation="landscape" r:id="rId1"/>
  <headerFooter>
    <oddHeader>&amp;CESM Infrastructural Facility Services
Key Performance Indicators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G52"/>
  <sheetViews>
    <sheetView topLeftCell="A29" zoomScale="87" zoomScaleNormal="87" workbookViewId="0">
      <selection activeCell="J31" sqref="J31"/>
    </sheetView>
  </sheetViews>
  <sheetFormatPr baseColWidth="10" defaultColWidth="9.08984375" defaultRowHeight="13" x14ac:dyDescent="0.6"/>
  <cols>
    <col min="1" max="1" width="8" style="21" customWidth="1"/>
    <col min="2" max="2" width="40.54296875" style="21" customWidth="1"/>
    <col min="3" max="5" width="24.54296875" style="21" customWidth="1"/>
    <col min="6" max="6" width="7" style="21" customWidth="1"/>
    <col min="7" max="7" width="17.6796875" style="21" customWidth="1"/>
    <col min="8" max="8" width="14.54296875" style="21" customWidth="1"/>
    <col min="9" max="9" width="9.08984375" style="21"/>
    <col min="10" max="10" width="9.54296875" style="21" bestFit="1" customWidth="1"/>
    <col min="11" max="16384" width="9.08984375" style="21"/>
  </cols>
  <sheetData>
    <row r="1" spans="1:33" s="28" customFormat="1" ht="73.5" customHeight="1" thickBot="1" x14ac:dyDescent="0.85">
      <c r="A1" s="146" t="s">
        <v>2</v>
      </c>
      <c r="B1" s="147"/>
      <c r="C1" s="147"/>
      <c r="D1" s="147"/>
      <c r="E1" s="147"/>
      <c r="F1" s="147"/>
      <c r="G1" s="147"/>
      <c r="H1" s="147"/>
      <c r="I1" s="147"/>
      <c r="J1" s="148"/>
      <c r="K1" s="149"/>
      <c r="L1" s="150"/>
      <c r="M1" s="150"/>
      <c r="N1" s="150"/>
      <c r="O1" s="150"/>
      <c r="P1" s="150"/>
      <c r="Q1" s="121"/>
      <c r="R1" s="121"/>
      <c r="S1" s="121"/>
      <c r="T1" s="121"/>
      <c r="U1" s="121"/>
      <c r="V1" s="121"/>
      <c r="W1" s="121"/>
      <c r="X1" s="121"/>
      <c r="Y1" s="121"/>
      <c r="Z1" s="121"/>
      <c r="AA1" s="121"/>
      <c r="AB1" s="121"/>
      <c r="AC1" s="121"/>
      <c r="AD1" s="121"/>
      <c r="AE1" s="121"/>
      <c r="AF1" s="121"/>
      <c r="AG1" s="121"/>
    </row>
    <row r="2" spans="1:33" s="28" customFormat="1" ht="16" x14ac:dyDescent="0.8">
      <c r="A2" s="29"/>
      <c r="N2" s="30"/>
    </row>
    <row r="3" spans="1:33" s="28" customFormat="1" ht="13.5" x14ac:dyDescent="0.7">
      <c r="A3" s="31" t="s">
        <v>3</v>
      </c>
      <c r="B3" s="32" t="s">
        <v>4</v>
      </c>
      <c r="N3" s="30"/>
    </row>
    <row r="4" spans="1:33" s="28" customFormat="1" ht="7.5" customHeight="1" x14ac:dyDescent="0.7">
      <c r="A4" s="33"/>
      <c r="N4" s="30"/>
    </row>
    <row r="5" spans="1:33" s="28" customFormat="1" ht="42" customHeight="1" x14ac:dyDescent="0.75">
      <c r="B5" s="34" t="s">
        <v>5</v>
      </c>
      <c r="C5" s="55"/>
      <c r="D5" s="55"/>
      <c r="E5" s="55"/>
      <c r="F5" s="55"/>
      <c r="G5" s="55"/>
      <c r="H5" s="55"/>
      <c r="I5" s="55"/>
      <c r="J5" s="56"/>
      <c r="N5" s="30"/>
    </row>
    <row r="6" spans="1:33" s="28" customFormat="1" ht="13.5" x14ac:dyDescent="0.7">
      <c r="N6" s="30"/>
    </row>
    <row r="7" spans="1:33" s="28" customFormat="1" ht="44.25" customHeight="1" x14ac:dyDescent="0.7">
      <c r="B7" s="23" t="s">
        <v>6</v>
      </c>
      <c r="C7" s="23" t="s">
        <v>7</v>
      </c>
      <c r="D7" s="23" t="s">
        <v>8</v>
      </c>
      <c r="E7" s="24" t="s">
        <v>9</v>
      </c>
      <c r="N7" s="30"/>
    </row>
    <row r="8" spans="1:33" s="28" customFormat="1" ht="6.4" customHeight="1" x14ac:dyDescent="0.7">
      <c r="N8" s="30"/>
    </row>
    <row r="9" spans="1:33" s="28" customFormat="1" ht="14.25" customHeight="1" x14ac:dyDescent="0.7">
      <c r="B9" s="135" t="s">
        <v>10</v>
      </c>
      <c r="C9" s="25" t="str">
        <f>IF(D9="","",IF(D9&gt;0,"Bonus","Malus"))</f>
        <v/>
      </c>
      <c r="D9" s="26" t="str">
        <f>Jan!X18</f>
        <v/>
      </c>
      <c r="E9" s="27" t="str">
        <f>Jan!X19</f>
        <v/>
      </c>
      <c r="N9" s="30"/>
    </row>
    <row r="10" spans="1:33" s="28" customFormat="1" ht="6.4" customHeight="1" x14ac:dyDescent="0.7">
      <c r="C10" s="22"/>
      <c r="N10" s="30"/>
    </row>
    <row r="11" spans="1:33" s="28" customFormat="1" ht="14.75" x14ac:dyDescent="0.7">
      <c r="B11" s="135" t="s">
        <v>12</v>
      </c>
      <c r="C11" s="25" t="str">
        <f>IF(D11="","",IF(D11&gt;0,"Bonus","Malus"))</f>
        <v/>
      </c>
      <c r="D11" s="26" t="str">
        <f>Feb!X18</f>
        <v/>
      </c>
      <c r="E11" s="27" t="str">
        <f>Feb!X19</f>
        <v/>
      </c>
      <c r="N11" s="30"/>
    </row>
    <row r="12" spans="1:33" s="28" customFormat="1" ht="6.4" customHeight="1" x14ac:dyDescent="0.7">
      <c r="C12" s="22"/>
      <c r="N12" s="30"/>
    </row>
    <row r="13" spans="1:33" s="28" customFormat="1" ht="14.75" x14ac:dyDescent="0.7">
      <c r="B13" s="135" t="s">
        <v>13</v>
      </c>
      <c r="C13" s="25" t="str">
        <f>IF(D13="","",IF(D13&gt;0,"Bonus","Malus"))</f>
        <v/>
      </c>
      <c r="D13" s="26" t="str">
        <f>Mar!X18</f>
        <v/>
      </c>
      <c r="E13" s="27" t="str">
        <f>Mar!X19</f>
        <v/>
      </c>
      <c r="N13" s="30"/>
    </row>
    <row r="14" spans="1:33" s="28" customFormat="1" ht="6.4" customHeight="1" x14ac:dyDescent="0.7">
      <c r="C14" s="22"/>
      <c r="N14" s="30"/>
    </row>
    <row r="15" spans="1:33" s="28" customFormat="1" ht="14.75" x14ac:dyDescent="0.7">
      <c r="B15" s="135" t="s">
        <v>14</v>
      </c>
      <c r="C15" s="25" t="str">
        <f>IF(D15="","",IF(D15&gt;0,"Bonus","Malus"))</f>
        <v/>
      </c>
      <c r="D15" s="26" t="str">
        <f>Apr!X18</f>
        <v/>
      </c>
      <c r="E15" s="27" t="str">
        <f>Apr!X19</f>
        <v/>
      </c>
      <c r="N15" s="30"/>
    </row>
    <row r="16" spans="1:33" s="28" customFormat="1" ht="6.4" customHeight="1" x14ac:dyDescent="0.7">
      <c r="C16" s="22"/>
      <c r="N16" s="30"/>
    </row>
    <row r="17" spans="2:14" s="28" customFormat="1" ht="14.75" x14ac:dyDescent="0.7">
      <c r="B17" s="135" t="s">
        <v>15</v>
      </c>
      <c r="C17" s="25" t="str">
        <f>IF(D17="","",IF(D17&gt;0,"Bonus","Malus"))</f>
        <v/>
      </c>
      <c r="D17" s="26" t="str">
        <f>May!X18</f>
        <v/>
      </c>
      <c r="E17" s="27" t="str">
        <f>May!X19</f>
        <v/>
      </c>
      <c r="N17" s="30"/>
    </row>
    <row r="18" spans="2:14" s="28" customFormat="1" ht="6.4" customHeight="1" x14ac:dyDescent="0.7">
      <c r="C18" s="22"/>
      <c r="N18" s="30"/>
    </row>
    <row r="19" spans="2:14" s="28" customFormat="1" ht="14.75" x14ac:dyDescent="0.7">
      <c r="B19" s="135" t="s">
        <v>16</v>
      </c>
      <c r="C19" s="25" t="str">
        <f>IF(D19="","",IF(D19&gt;0,"Bonus","Malus"))</f>
        <v/>
      </c>
      <c r="D19" s="26" t="str">
        <f>Jun!X18</f>
        <v/>
      </c>
      <c r="E19" s="27" t="str">
        <f>Jun!X19</f>
        <v/>
      </c>
      <c r="N19" s="30"/>
    </row>
    <row r="20" spans="2:14" s="28" customFormat="1" ht="6.4" customHeight="1" x14ac:dyDescent="0.7">
      <c r="C20" s="22"/>
      <c r="N20" s="30"/>
    </row>
    <row r="21" spans="2:14" s="28" customFormat="1" ht="14.75" x14ac:dyDescent="0.7">
      <c r="B21" s="135" t="s">
        <v>17</v>
      </c>
      <c r="C21" s="25" t="str">
        <f>IF(D21="","",IF(D21&gt;0,"Bonus","Malus"))</f>
        <v/>
      </c>
      <c r="D21" s="26" t="str">
        <f>Jul!X18</f>
        <v/>
      </c>
      <c r="E21" s="27" t="str">
        <f>Jul!X19</f>
        <v/>
      </c>
      <c r="N21" s="30"/>
    </row>
    <row r="22" spans="2:14" s="28" customFormat="1" ht="6.4" customHeight="1" x14ac:dyDescent="0.7">
      <c r="C22" s="22"/>
      <c r="N22" s="30"/>
    </row>
    <row r="23" spans="2:14" s="28" customFormat="1" ht="14.75" x14ac:dyDescent="0.7">
      <c r="B23" s="135" t="s">
        <v>18</v>
      </c>
      <c r="C23" s="25" t="str">
        <f>IF(D23="","",IF(D23&gt;0,"Bonus","Malus"))</f>
        <v/>
      </c>
      <c r="D23" s="26" t="str">
        <f>Aug!X18</f>
        <v/>
      </c>
      <c r="E23" s="27" t="str">
        <f>Aug!X19</f>
        <v/>
      </c>
      <c r="N23" s="30"/>
    </row>
    <row r="24" spans="2:14" s="28" customFormat="1" ht="6.4" customHeight="1" x14ac:dyDescent="0.7">
      <c r="C24" s="22"/>
      <c r="N24" s="30"/>
    </row>
    <row r="25" spans="2:14" s="28" customFormat="1" ht="14.75" x14ac:dyDescent="0.7">
      <c r="B25" s="135" t="s">
        <v>19</v>
      </c>
      <c r="C25" s="25" t="str">
        <f>IF(D25="","",IF(D25&gt;0,"Bonus","Malus"))</f>
        <v/>
      </c>
      <c r="D25" s="26" t="str">
        <f>Sep!X18</f>
        <v/>
      </c>
      <c r="E25" s="27" t="str">
        <f>Sep!X19</f>
        <v/>
      </c>
      <c r="N25" s="30"/>
    </row>
    <row r="26" spans="2:14" s="28" customFormat="1" ht="6.4" customHeight="1" x14ac:dyDescent="0.7">
      <c r="C26" s="22"/>
      <c r="N26" s="30"/>
    </row>
    <row r="27" spans="2:14" s="28" customFormat="1" ht="14.75" x14ac:dyDescent="0.7">
      <c r="B27" s="135" t="s">
        <v>20</v>
      </c>
      <c r="C27" s="25" t="str">
        <f>IF(D27="","",IF(D27&gt;0,"Bonus","Malus"))</f>
        <v/>
      </c>
      <c r="D27" s="26" t="str">
        <f>Oct!X18</f>
        <v/>
      </c>
      <c r="E27" s="27" t="str">
        <f>Oct!X19</f>
        <v/>
      </c>
      <c r="N27" s="30"/>
    </row>
    <row r="28" spans="2:14" s="28" customFormat="1" ht="6.4" customHeight="1" x14ac:dyDescent="0.7">
      <c r="C28" s="22"/>
      <c r="N28" s="30"/>
    </row>
    <row r="29" spans="2:14" s="28" customFormat="1" ht="14.75" x14ac:dyDescent="0.7">
      <c r="B29" s="135" t="s">
        <v>21</v>
      </c>
      <c r="C29" s="25" t="str">
        <f>IF(D29="","",IF(D29&gt;0,"Bonus","Malus"))</f>
        <v/>
      </c>
      <c r="D29" s="26" t="str">
        <f>Nov!X18</f>
        <v/>
      </c>
      <c r="E29" s="27" t="str">
        <f>Nov!X19</f>
        <v/>
      </c>
      <c r="N29" s="30"/>
    </row>
    <row r="30" spans="2:14" s="28" customFormat="1" ht="6.4" customHeight="1" x14ac:dyDescent="0.7">
      <c r="C30" s="22"/>
      <c r="N30" s="30"/>
    </row>
    <row r="31" spans="2:14" s="28" customFormat="1" ht="14.75" x14ac:dyDescent="0.7">
      <c r="B31" s="135" t="s">
        <v>22</v>
      </c>
      <c r="C31" s="25" t="str">
        <f>IF(D31="","",IF(D31&gt;0,"Bonus","Malus"))</f>
        <v/>
      </c>
      <c r="D31" s="26" t="str">
        <f>Dec!X18</f>
        <v/>
      </c>
      <c r="E31" s="27" t="str">
        <f>Dec!X19</f>
        <v/>
      </c>
      <c r="N31" s="30"/>
    </row>
    <row r="32" spans="2:14" s="28" customFormat="1" ht="13.5" x14ac:dyDescent="0.7">
      <c r="N32" s="30"/>
    </row>
    <row r="33" spans="2:14" s="28" customFormat="1" ht="13.5" x14ac:dyDescent="0.7">
      <c r="N33" s="30"/>
    </row>
    <row r="34" spans="2:14" s="28" customFormat="1" ht="13.5" x14ac:dyDescent="0.7">
      <c r="N34" s="30"/>
    </row>
    <row r="35" spans="2:14" s="28" customFormat="1" ht="13.5" x14ac:dyDescent="0.7">
      <c r="N35" s="30"/>
    </row>
    <row r="36" spans="2:14" s="28" customFormat="1" ht="13.5" x14ac:dyDescent="0.7">
      <c r="C36" s="34" t="s">
        <v>23</v>
      </c>
      <c r="G36" s="34" t="s">
        <v>24</v>
      </c>
      <c r="N36" s="30"/>
    </row>
    <row r="37" spans="2:14" s="28" customFormat="1" ht="43.15" customHeight="1" x14ac:dyDescent="0.7">
      <c r="C37" s="23" t="s">
        <v>25</v>
      </c>
      <c r="D37" s="24" t="s">
        <v>140</v>
      </c>
      <c r="E37" s="24" t="s">
        <v>26</v>
      </c>
      <c r="G37" s="24" t="s">
        <v>158</v>
      </c>
      <c r="H37" s="27">
        <f>Jan!T19+Feb!T19+Mar!T19+Apr!T19+May!T19+Jun!T19+Jul!T19+Aug!T19+Sep!T19+Oct!T19+Nov!T19+Dec!T19</f>
        <v>0</v>
      </c>
      <c r="J37" s="136"/>
      <c r="N37" s="30"/>
    </row>
    <row r="38" spans="2:14" s="28" customFormat="1" ht="7.95" customHeight="1" x14ac:dyDescent="0.7">
      <c r="G38" s="35"/>
      <c r="H38" s="35"/>
      <c r="N38" s="30"/>
    </row>
    <row r="39" spans="2:14" s="28" customFormat="1" ht="14.75" x14ac:dyDescent="0.7">
      <c r="C39" s="25" t="s">
        <v>11</v>
      </c>
      <c r="D39" s="26">
        <f>IFERROR(E39/H37,0)</f>
        <v>0</v>
      </c>
      <c r="E39" s="27">
        <f>SUMIF(C9:C31,"Bonus",E9:E31)</f>
        <v>0</v>
      </c>
      <c r="G39" s="27">
        <f>E39</f>
        <v>0</v>
      </c>
      <c r="H39" s="34" t="s">
        <v>123</v>
      </c>
      <c r="N39" s="30"/>
    </row>
    <row r="40" spans="2:14" s="28" customFormat="1" ht="14.75" x14ac:dyDescent="0.7">
      <c r="C40" s="127" t="s">
        <v>34</v>
      </c>
      <c r="D40" s="26">
        <f>IFERROR(E40/H37,0)</f>
        <v>0</v>
      </c>
      <c r="E40" s="27">
        <f>SUMIF(C9:C31,"Malus",E9:E31)</f>
        <v>0</v>
      </c>
      <c r="G40" s="27">
        <f>IF(E40&lt;H37*0.05,-H37*0.05,E40)*-1</f>
        <v>0</v>
      </c>
      <c r="H40" s="34" t="s">
        <v>124</v>
      </c>
      <c r="N40" s="30"/>
    </row>
    <row r="41" spans="2:14" s="28" customFormat="1" ht="83.25" customHeight="1" x14ac:dyDescent="0.7">
      <c r="E41" s="36" t="s">
        <v>27</v>
      </c>
      <c r="N41" s="30"/>
    </row>
    <row r="42" spans="2:14" s="28" customFormat="1" ht="13.5" x14ac:dyDescent="0.7">
      <c r="N42" s="30"/>
    </row>
    <row r="43" spans="2:14" s="28" customFormat="1" ht="13.5" x14ac:dyDescent="0.7">
      <c r="N43" s="30"/>
    </row>
    <row r="44" spans="2:14" s="28" customFormat="1" ht="12" customHeight="1" x14ac:dyDescent="0.7">
      <c r="N44" s="30"/>
    </row>
    <row r="45" spans="2:14" s="28" customFormat="1" ht="13.5" x14ac:dyDescent="0.7">
      <c r="N45" s="30"/>
    </row>
    <row r="46" spans="2:14" s="28" customFormat="1" ht="13.5" x14ac:dyDescent="0.7">
      <c r="B46" s="28" t="s">
        <v>28</v>
      </c>
      <c r="C46" s="37"/>
      <c r="D46" s="37"/>
      <c r="E46" s="37"/>
      <c r="F46" s="37"/>
      <c r="G46" s="37"/>
      <c r="N46" s="30"/>
    </row>
    <row r="47" spans="2:14" s="28" customFormat="1" ht="21" customHeight="1" x14ac:dyDescent="0.7">
      <c r="N47" s="30"/>
    </row>
    <row r="48" spans="2:14" s="28" customFormat="1" ht="13.5" x14ac:dyDescent="0.7">
      <c r="B48" s="28" t="s">
        <v>29</v>
      </c>
      <c r="C48" s="37"/>
      <c r="D48" s="37"/>
      <c r="E48" s="37"/>
      <c r="F48" s="37"/>
      <c r="G48" s="37"/>
      <c r="N48" s="30"/>
    </row>
    <row r="49" spans="2:14" s="28" customFormat="1" ht="21" customHeight="1" x14ac:dyDescent="0.7">
      <c r="K49" s="38"/>
      <c r="L49" s="38"/>
      <c r="N49" s="30"/>
    </row>
    <row r="50" spans="2:14" s="28" customFormat="1" ht="13.5" x14ac:dyDescent="0.7">
      <c r="B50" s="28" t="s">
        <v>30</v>
      </c>
      <c r="C50" s="37"/>
      <c r="D50" s="37"/>
      <c r="E50" s="37"/>
      <c r="F50" s="37"/>
      <c r="G50" s="37"/>
      <c r="K50" s="39"/>
      <c r="L50" s="40"/>
      <c r="N50" s="30"/>
    </row>
    <row r="51" spans="2:14" s="28" customFormat="1" ht="21" customHeight="1" x14ac:dyDescent="0.7"/>
    <row r="52" spans="2:14" s="28" customFormat="1" ht="13.5" x14ac:dyDescent="0.7">
      <c r="N52" s="30"/>
    </row>
  </sheetData>
  <mergeCells count="2">
    <mergeCell ref="A1:J1"/>
    <mergeCell ref="K1:P1"/>
  </mergeCells>
  <conditionalFormatting sqref="C9">
    <cfRule type="cellIs" dxfId="271" priority="95" operator="equal">
      <formula>"Malus"</formula>
    </cfRule>
    <cfRule type="cellIs" dxfId="270" priority="94" operator="equal">
      <formula>"Bonus"</formula>
    </cfRule>
    <cfRule type="cellIs" dxfId="269" priority="67" operator="equal">
      <formula>""</formula>
    </cfRule>
  </conditionalFormatting>
  <conditionalFormatting sqref="C11">
    <cfRule type="cellIs" dxfId="268" priority="33" operator="equal">
      <formula>"Malus"</formula>
    </cfRule>
    <cfRule type="cellIs" dxfId="267" priority="32" operator="equal">
      <formula>"Bonus"</formula>
    </cfRule>
    <cfRule type="cellIs" dxfId="266" priority="31" operator="equal">
      <formula>""</formula>
    </cfRule>
  </conditionalFormatting>
  <conditionalFormatting sqref="C13">
    <cfRule type="cellIs" dxfId="265" priority="30" operator="equal">
      <formula>"Malus"</formula>
    </cfRule>
    <cfRule type="cellIs" dxfId="264" priority="29" operator="equal">
      <formula>"Bonus"</formula>
    </cfRule>
    <cfRule type="cellIs" dxfId="263" priority="28" operator="equal">
      <formula>""</formula>
    </cfRule>
  </conditionalFormatting>
  <conditionalFormatting sqref="C15">
    <cfRule type="cellIs" dxfId="262" priority="27" operator="equal">
      <formula>"Malus"</formula>
    </cfRule>
    <cfRule type="cellIs" dxfId="261" priority="26" operator="equal">
      <formula>"Bonus"</formula>
    </cfRule>
    <cfRule type="cellIs" dxfId="260" priority="25" operator="equal">
      <formula>""</formula>
    </cfRule>
  </conditionalFormatting>
  <conditionalFormatting sqref="C17">
    <cfRule type="cellIs" dxfId="259" priority="24" operator="equal">
      <formula>"Malus"</formula>
    </cfRule>
    <cfRule type="cellIs" dxfId="258" priority="23" operator="equal">
      <formula>"Bonus"</formula>
    </cfRule>
    <cfRule type="cellIs" dxfId="257" priority="22" operator="equal">
      <formula>""</formula>
    </cfRule>
  </conditionalFormatting>
  <conditionalFormatting sqref="C19">
    <cfRule type="cellIs" dxfId="256" priority="19" operator="equal">
      <formula>""</formula>
    </cfRule>
    <cfRule type="cellIs" dxfId="255" priority="20" operator="equal">
      <formula>"Bonus"</formula>
    </cfRule>
    <cfRule type="cellIs" dxfId="254" priority="21" operator="equal">
      <formula>"Malus"</formula>
    </cfRule>
  </conditionalFormatting>
  <conditionalFormatting sqref="C21">
    <cfRule type="cellIs" dxfId="253" priority="18" operator="equal">
      <formula>"Malus"</formula>
    </cfRule>
    <cfRule type="cellIs" dxfId="252" priority="17" operator="equal">
      <formula>"Bonus"</formula>
    </cfRule>
    <cfRule type="cellIs" dxfId="251" priority="16" operator="equal">
      <formula>""</formula>
    </cfRule>
  </conditionalFormatting>
  <conditionalFormatting sqref="C23">
    <cfRule type="cellIs" dxfId="250" priority="15" operator="equal">
      <formula>"Malus"</formula>
    </cfRule>
    <cfRule type="cellIs" dxfId="249" priority="14" operator="equal">
      <formula>"Bonus"</formula>
    </cfRule>
    <cfRule type="cellIs" dxfId="248" priority="13" operator="equal">
      <formula>""</formula>
    </cfRule>
  </conditionalFormatting>
  <conditionalFormatting sqref="C25">
    <cfRule type="cellIs" dxfId="247" priority="12" operator="equal">
      <formula>"Malus"</formula>
    </cfRule>
    <cfRule type="cellIs" dxfId="246" priority="11" operator="equal">
      <formula>"Bonus"</formula>
    </cfRule>
    <cfRule type="cellIs" dxfId="245" priority="10" operator="equal">
      <formula>""</formula>
    </cfRule>
  </conditionalFormatting>
  <conditionalFormatting sqref="C27">
    <cfRule type="cellIs" dxfId="244" priority="9" operator="equal">
      <formula>"Malus"</formula>
    </cfRule>
    <cfRule type="cellIs" dxfId="243" priority="8" operator="equal">
      <formula>"Bonus"</formula>
    </cfRule>
    <cfRule type="cellIs" dxfId="242" priority="7" operator="equal">
      <formula>""</formula>
    </cfRule>
  </conditionalFormatting>
  <conditionalFormatting sqref="C29">
    <cfRule type="cellIs" dxfId="241" priority="4" operator="equal">
      <formula>""</formula>
    </cfRule>
    <cfRule type="cellIs" dxfId="240" priority="6" operator="equal">
      <formula>"Malus"</formula>
    </cfRule>
    <cfRule type="cellIs" dxfId="239" priority="5" operator="equal">
      <formula>"Bonus"</formula>
    </cfRule>
  </conditionalFormatting>
  <conditionalFormatting sqref="C31">
    <cfRule type="cellIs" dxfId="238" priority="2" operator="equal">
      <formula>"Bonus"</formula>
    </cfRule>
    <cfRule type="cellIs" dxfId="237" priority="3" operator="equal">
      <formula>"Malus"</formula>
    </cfRule>
    <cfRule type="cellIs" dxfId="236" priority="1" operator="equal">
      <formula>""</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GD27"/>
  <sheetViews>
    <sheetView tabSelected="1" topLeftCell="D11" zoomScale="50" zoomScaleNormal="50" workbookViewId="0">
      <selection activeCell="AA14" sqref="AA14"/>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10</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129" t="s">
        <v>40</v>
      </c>
      <c r="G9" s="44" t="s">
        <v>41</v>
      </c>
      <c r="H9" s="44" t="s">
        <v>42</v>
      </c>
      <c r="I9" s="44" t="s">
        <v>43</v>
      </c>
      <c r="J9" s="44" t="s">
        <v>15</v>
      </c>
      <c r="K9" s="44" t="s">
        <v>44</v>
      </c>
      <c r="L9" s="44" t="s">
        <v>45</v>
      </c>
      <c r="M9" s="44" t="s">
        <v>46</v>
      </c>
      <c r="N9" s="44"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43.4" customHeight="1" x14ac:dyDescent="0.7">
      <c r="A10" s="72">
        <v>1</v>
      </c>
      <c r="B10" s="72" t="s">
        <v>114</v>
      </c>
      <c r="C10" s="105" t="s">
        <v>103</v>
      </c>
      <c r="D10" s="128" t="s">
        <v>127</v>
      </c>
      <c r="E10" s="125" t="s">
        <v>115</v>
      </c>
      <c r="F10" s="120" t="s">
        <v>54</v>
      </c>
      <c r="G10" s="73" t="s">
        <v>54</v>
      </c>
      <c r="H10" s="73" t="s">
        <v>54</v>
      </c>
      <c r="I10" s="73" t="s">
        <v>54</v>
      </c>
      <c r="J10" s="73" t="s">
        <v>54</v>
      </c>
      <c r="K10" s="73" t="s">
        <v>54</v>
      </c>
      <c r="L10" s="73" t="s">
        <v>54</v>
      </c>
      <c r="M10" s="73" t="s">
        <v>54</v>
      </c>
      <c r="N10" s="73"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75" t="s">
        <v>116</v>
      </c>
      <c r="F11" s="153" t="s">
        <v>54</v>
      </c>
      <c r="G11" s="153"/>
      <c r="H11" s="153"/>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04"/>
      <c r="AB11" s="90"/>
      <c r="AC11" s="91"/>
      <c r="AD11" s="134"/>
    </row>
    <row r="12" spans="1:186" s="22" customFormat="1" ht="169.95" customHeight="1" x14ac:dyDescent="0.7">
      <c r="A12" s="71">
        <v>3</v>
      </c>
      <c r="B12" s="71" t="s">
        <v>114</v>
      </c>
      <c r="C12" s="48" t="s">
        <v>64</v>
      </c>
      <c r="D12" s="46" t="s">
        <v>142</v>
      </c>
      <c r="E12" s="75" t="s">
        <v>115</v>
      </c>
      <c r="F12" s="118" t="s">
        <v>54</v>
      </c>
      <c r="G12" s="74" t="s">
        <v>54</v>
      </c>
      <c r="H12" s="74" t="s">
        <v>54</v>
      </c>
      <c r="I12" s="74" t="s">
        <v>54</v>
      </c>
      <c r="J12" s="74" t="s">
        <v>54</v>
      </c>
      <c r="K12" s="74" t="s">
        <v>54</v>
      </c>
      <c r="L12" s="74" t="s">
        <v>54</v>
      </c>
      <c r="M12" s="74" t="s">
        <v>54</v>
      </c>
      <c r="N12" s="74"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75" t="s">
        <v>115</v>
      </c>
      <c r="F13" s="118" t="s">
        <v>54</v>
      </c>
      <c r="G13" s="75" t="s">
        <v>54</v>
      </c>
      <c r="H13" s="75" t="s">
        <v>54</v>
      </c>
      <c r="I13" s="75" t="s">
        <v>54</v>
      </c>
      <c r="J13" s="75" t="s">
        <v>54</v>
      </c>
      <c r="K13" s="75" t="s">
        <v>54</v>
      </c>
      <c r="L13" s="75" t="s">
        <v>54</v>
      </c>
      <c r="M13" s="75" t="s">
        <v>54</v>
      </c>
      <c r="N13" s="75"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77" t="s">
        <v>115</v>
      </c>
      <c r="F14" s="119" t="s">
        <v>54</v>
      </c>
      <c r="G14" s="77" t="s">
        <v>54</v>
      </c>
      <c r="H14" s="77" t="s">
        <v>54</v>
      </c>
      <c r="I14" s="77" t="s">
        <v>54</v>
      </c>
      <c r="J14" s="77" t="s">
        <v>54</v>
      </c>
      <c r="K14" s="77" t="s">
        <v>54</v>
      </c>
      <c r="L14" s="77" t="s">
        <v>54</v>
      </c>
      <c r="M14" s="77" t="s">
        <v>54</v>
      </c>
      <c r="N14" s="77"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129</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71" t="str">
        <f>IF(AND(AB10="",AB11="",AB12="",AB13="",AB14=""),"",IF(AND(SUM(AB10,AB12:AB13)=0.06,SUM(AC10:AC14)=0),"Bonus",IF(SUM(AC10:AC14)&lt;0,"Malus","Tolerance")))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72"/>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D21" s="51"/>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V8:Y8"/>
    <mergeCell ref="T16:Y16"/>
    <mergeCell ref="W18:W19"/>
    <mergeCell ref="X18:Y18"/>
    <mergeCell ref="X19:Y19"/>
    <mergeCell ref="T18:U18"/>
    <mergeCell ref="A1:F1"/>
    <mergeCell ref="T19:U19"/>
    <mergeCell ref="F11:H11"/>
    <mergeCell ref="I11:K11"/>
    <mergeCell ref="L11:N11"/>
    <mergeCell ref="O11:Q11"/>
    <mergeCell ref="E6:Q6"/>
    <mergeCell ref="T7:Y7"/>
  </mergeCells>
  <conditionalFormatting sqref="W18">
    <cfRule type="cellIs" dxfId="235" priority="4" operator="equal">
      <formula>"Malus"</formula>
    </cfRule>
    <cfRule type="cellIs" dxfId="234" priority="5" operator="equal">
      <formula>"Tolerance"</formula>
    </cfRule>
    <cfRule type="cellIs" dxfId="233" priority="6" operator="equal">
      <formula>"Bonus"</formula>
    </cfRule>
  </conditionalFormatting>
  <conditionalFormatting sqref="X18:X19">
    <cfRule type="cellIs" dxfId="232" priority="1" operator="equal">
      <formula>0</formula>
    </cfRule>
    <cfRule type="cellIs" dxfId="231" priority="2" operator="greaterThan">
      <formula>0</formula>
    </cfRule>
    <cfRule type="cellIs" dxfId="230" priority="3" operator="lessThan">
      <formula>0</formula>
    </cfRule>
  </conditionalFormatting>
  <conditionalFormatting sqref="AA12">
    <cfRule type="cellIs" dxfId="229" priority="27" operator="equal">
      <formula>"x"</formula>
    </cfRule>
  </conditionalFormatting>
  <conditionalFormatting sqref="AA11:AC11">
    <cfRule type="cellIs" dxfId="228" priority="28" operator="equal">
      <formula>"x"</formula>
    </cfRule>
  </conditionalFormatting>
  <conditionalFormatting sqref="AB10 AB12:AB14">
    <cfRule type="cellIs" dxfId="227" priority="7" operator="equal">
      <formula>-0.15</formula>
    </cfRule>
    <cfRule type="cellIs" dxfId="226" priority="8" operator="equal">
      <formula>-0.1</formula>
    </cfRule>
    <cfRule type="cellIs" dxfId="225" priority="9" operator="equal">
      <formula>-0.05</formula>
    </cfRule>
    <cfRule type="cellIs" dxfId="224" priority="10" operator="equal">
      <formula>-0.02</formula>
    </cfRule>
    <cfRule type="cellIs" dxfId="223" priority="11" operator="equal">
      <formula>0</formula>
    </cfRule>
    <cfRule type="cellIs" dxfId="222" priority="12" operator="equal">
      <formula>0.02</formula>
    </cfRule>
  </conditionalFormatting>
  <conditionalFormatting sqref="AC10 AC12:AC14">
    <cfRule type="cellIs" dxfId="221" priority="13" operator="equal">
      <formula>$I10</formula>
    </cfRule>
    <cfRule type="cellIs" dxfId="220" priority="14" operator="equal">
      <formula>$M10</formula>
    </cfRule>
    <cfRule type="cellIs" dxfId="219" priority="15" operator="equal">
      <formula>$L10</formula>
    </cfRule>
    <cfRule type="cellIs" dxfId="218" priority="16" operator="equal">
      <formula>$K10</formula>
    </cfRule>
    <cfRule type="cellIs" dxfId="217" priority="17" operator="equal">
      <formula>$J10</formula>
    </cfRule>
    <cfRule type="cellIs" dxfId="216" priority="18" operator="equal">
      <formula>$H10</formula>
    </cfRule>
  </conditionalFormatting>
  <dataValidations count="4">
    <dataValidation type="list" allowBlank="1" showInputMessage="1" showErrorMessage="1" sqref="AA10" xr:uid="{4A9282BB-5F80-4F8F-8231-216CF49D329B}">
      <formula1>$T$10:$Y$10</formula1>
    </dataValidation>
    <dataValidation type="list" allowBlank="1" showInputMessage="1" showErrorMessage="1" sqref="AA12" xr:uid="{BB25DC20-2C77-4B83-BC4E-1A9F302BF90A}">
      <formula1>$T$12:$Y$12</formula1>
    </dataValidation>
    <dataValidation type="list" allowBlank="1" showInputMessage="1" showErrorMessage="1" sqref="AA13" xr:uid="{0DBBB49D-181F-4936-A067-44256DA20A16}">
      <formula1>$T$13:$Y$13</formula1>
    </dataValidation>
    <dataValidation type="list" allowBlank="1" showInputMessage="1" showErrorMessage="1" sqref="AA14" xr:uid="{BAB04F47-7CC7-4E40-8C1D-2DDA10677682}">
      <formula1>$U$14:$Y$14</formula1>
    </dataValidation>
  </dataValidations>
  <pageMargins left="0.7" right="0.7" top="0.75" bottom="0.75" header="0.3" footer="0.3"/>
  <pageSetup paperSize="9" orientation="portrait" r:id="rId1"/>
  <ignoredErrors>
    <ignoredError sqref="AB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A329-48FA-41D6-8D61-8F3C4808C0BF}">
  <sheetPr>
    <tabColor theme="3"/>
  </sheetPr>
  <dimension ref="A1:GD27"/>
  <sheetViews>
    <sheetView topLeftCell="A10" zoomScale="55" zoomScaleNormal="55" workbookViewId="0">
      <selection activeCell="U10" sqref="U10"/>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12</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129" t="s">
        <v>41</v>
      </c>
      <c r="H9" s="44" t="s">
        <v>42</v>
      </c>
      <c r="I9" s="44" t="s">
        <v>43</v>
      </c>
      <c r="J9" s="44" t="s">
        <v>15</v>
      </c>
      <c r="K9" s="44" t="s">
        <v>44</v>
      </c>
      <c r="L9" s="44" t="s">
        <v>45</v>
      </c>
      <c r="M9" s="44" t="s">
        <v>46</v>
      </c>
      <c r="N9" s="44"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65.5" x14ac:dyDescent="0.7">
      <c r="A10" s="72">
        <v>1</v>
      </c>
      <c r="B10" s="72" t="s">
        <v>114</v>
      </c>
      <c r="C10" s="105" t="s">
        <v>103</v>
      </c>
      <c r="D10" s="128" t="s">
        <v>127</v>
      </c>
      <c r="E10" s="78" t="s">
        <v>115</v>
      </c>
      <c r="F10" s="125" t="s">
        <v>54</v>
      </c>
      <c r="G10" s="120" t="s">
        <v>54</v>
      </c>
      <c r="H10" s="73" t="s">
        <v>54</v>
      </c>
      <c r="I10" s="73" t="s">
        <v>54</v>
      </c>
      <c r="J10" s="73" t="s">
        <v>54</v>
      </c>
      <c r="K10" s="73" t="s">
        <v>54</v>
      </c>
      <c r="L10" s="73" t="s">
        <v>54</v>
      </c>
      <c r="M10" s="73" t="s">
        <v>54</v>
      </c>
      <c r="N10" s="73"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04"/>
      <c r="AB11" s="90"/>
      <c r="AC11" s="91"/>
      <c r="AD11" s="134"/>
    </row>
    <row r="12" spans="1:186" s="22" customFormat="1" ht="169.95" customHeight="1" x14ac:dyDescent="0.7">
      <c r="A12" s="71">
        <v>3</v>
      </c>
      <c r="B12" s="71" t="s">
        <v>114</v>
      </c>
      <c r="C12" s="48" t="s">
        <v>64</v>
      </c>
      <c r="D12" s="46" t="s">
        <v>120</v>
      </c>
      <c r="E12" s="84" t="s">
        <v>115</v>
      </c>
      <c r="F12" s="75" t="s">
        <v>54</v>
      </c>
      <c r="G12" s="118" t="s">
        <v>54</v>
      </c>
      <c r="H12" s="74" t="s">
        <v>54</v>
      </c>
      <c r="I12" s="74" t="s">
        <v>54</v>
      </c>
      <c r="J12" s="74" t="s">
        <v>54</v>
      </c>
      <c r="K12" s="74" t="s">
        <v>54</v>
      </c>
      <c r="L12" s="74" t="s">
        <v>54</v>
      </c>
      <c r="M12" s="74" t="s">
        <v>54</v>
      </c>
      <c r="N12" s="74"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118" t="s">
        <v>54</v>
      </c>
      <c r="H13" s="75" t="s">
        <v>54</v>
      </c>
      <c r="I13" s="75" t="s">
        <v>54</v>
      </c>
      <c r="J13" s="75" t="s">
        <v>54</v>
      </c>
      <c r="K13" s="75" t="s">
        <v>54</v>
      </c>
      <c r="L13" s="75" t="s">
        <v>54</v>
      </c>
      <c r="M13" s="75" t="s">
        <v>54</v>
      </c>
      <c r="N13" s="75"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19" t="s">
        <v>54</v>
      </c>
      <c r="H14" s="77" t="s">
        <v>54</v>
      </c>
      <c r="I14" s="77" t="s">
        <v>54</v>
      </c>
      <c r="J14" s="77" t="s">
        <v>54</v>
      </c>
      <c r="K14" s="77" t="s">
        <v>54</v>
      </c>
      <c r="L14" s="77" t="s">
        <v>54</v>
      </c>
      <c r="M14" s="77" t="s">
        <v>54</v>
      </c>
      <c r="N14" s="77"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130</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71" t="str">
        <f>IF(AND(AB10="",AB11="",AB12="",AB13="",AB14=""),"",IF(AND(SUM(AB10,AB12:AB13)=0.06,SUM(AC10:AC14)=0),"Bonus",IF(SUM(AC10:AC14)&lt;0,"Malus","Tolerance")))</f>
        <v/>
      </c>
      <c r="X18" s="173" t="str">
        <f>IF(W18="","",IF(W18="Bonus",0.02,IF(W18="Tolerance",0,SUM(AC10:AC14))))</f>
        <v/>
      </c>
      <c r="Y18" s="174"/>
    </row>
    <row r="19" spans="2:31" s="28" customFormat="1" ht="33" customHeight="1" x14ac:dyDescent="0.75">
      <c r="B19" s="47"/>
      <c r="C19" s="47"/>
      <c r="D19" s="51"/>
      <c r="E19" s="47"/>
      <c r="S19" s="21"/>
      <c r="T19" s="179"/>
      <c r="U19" s="180"/>
      <c r="V19" s="111"/>
      <c r="W19" s="172"/>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D21" s="51"/>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215" priority="1" operator="equal">
      <formula>"Malus"</formula>
    </cfRule>
    <cfRule type="cellIs" dxfId="214" priority="2" operator="equal">
      <formula>"Tolerance"</formula>
    </cfRule>
    <cfRule type="cellIs" dxfId="213" priority="3" operator="equal">
      <formula>"Bonus"</formula>
    </cfRule>
  </conditionalFormatting>
  <conditionalFormatting sqref="X18:X19">
    <cfRule type="cellIs" dxfId="212" priority="7" operator="equal">
      <formula>0</formula>
    </cfRule>
    <cfRule type="cellIs" dxfId="211" priority="8" operator="greaterThan">
      <formula>0</formula>
    </cfRule>
    <cfRule type="cellIs" dxfId="210" priority="9" operator="lessThan">
      <formula>0</formula>
    </cfRule>
  </conditionalFormatting>
  <conditionalFormatting sqref="AA12">
    <cfRule type="cellIs" dxfId="209" priority="25" operator="equal">
      <formula>"x"</formula>
    </cfRule>
  </conditionalFormatting>
  <conditionalFormatting sqref="AA11:AC11">
    <cfRule type="cellIs" dxfId="208" priority="26" operator="equal">
      <formula>"x"</formula>
    </cfRule>
  </conditionalFormatting>
  <conditionalFormatting sqref="AB10 AB12:AB14">
    <cfRule type="cellIs" dxfId="207" priority="13" operator="equal">
      <formula>-0.15</formula>
    </cfRule>
    <cfRule type="cellIs" dxfId="206" priority="14" operator="equal">
      <formula>-0.1</formula>
    </cfRule>
    <cfRule type="cellIs" dxfId="205" priority="15" operator="equal">
      <formula>-0.05</formula>
    </cfRule>
    <cfRule type="cellIs" dxfId="204" priority="16" operator="equal">
      <formula>-0.02</formula>
    </cfRule>
    <cfRule type="cellIs" dxfId="203" priority="17" operator="equal">
      <formula>0</formula>
    </cfRule>
    <cfRule type="cellIs" dxfId="202" priority="18" operator="equal">
      <formula>0.02</formula>
    </cfRule>
  </conditionalFormatting>
  <conditionalFormatting sqref="AC10 AC12:AC14">
    <cfRule type="cellIs" dxfId="201" priority="19" operator="equal">
      <formula>$I10</formula>
    </cfRule>
    <cfRule type="cellIs" dxfId="200" priority="20" operator="equal">
      <formula>$M10</formula>
    </cfRule>
    <cfRule type="cellIs" dxfId="199" priority="21" operator="equal">
      <formula>$L10</formula>
    </cfRule>
    <cfRule type="cellIs" dxfId="198" priority="22" operator="equal">
      <formula>$K10</formula>
    </cfRule>
    <cfRule type="cellIs" dxfId="197" priority="23" operator="equal">
      <formula>$J10</formula>
    </cfRule>
    <cfRule type="cellIs" dxfId="196" priority="24" operator="equal">
      <formula>$H10</formula>
    </cfRule>
  </conditionalFormatting>
  <dataValidations count="4">
    <dataValidation type="list" allowBlank="1" showInputMessage="1" showErrorMessage="1" sqref="AA14" xr:uid="{EED8EB17-B106-4BF3-8002-DECA4E0C7D2F}">
      <formula1>$U$14:$Y$14</formula1>
    </dataValidation>
    <dataValidation type="list" allowBlank="1" showInputMessage="1" showErrorMessage="1" sqref="AA13" xr:uid="{11AA480E-5C34-46BA-B19E-3011999E3368}">
      <formula1>$T$13:$Y$13</formula1>
    </dataValidation>
    <dataValidation type="list" allowBlank="1" showInputMessage="1" showErrorMessage="1" sqref="AA12" xr:uid="{AE4C6004-73E0-4B52-9A94-79AB4CADBF17}">
      <formula1>$T$12:$Y$12</formula1>
    </dataValidation>
    <dataValidation type="list" allowBlank="1" showInputMessage="1" showErrorMessage="1" sqref="AA10" xr:uid="{F88D3713-64EE-4E59-B03E-57A766D8A104}">
      <formula1>$T$10:$Y$10</formula1>
    </dataValidation>
  </dataValidations>
  <pageMargins left="0.7" right="0.7" top="0.75" bottom="0.75" header="0.3" footer="0.3"/>
  <pageSetup paperSize="9" orientation="portrait" r:id="rId1"/>
  <ignoredErrors>
    <ignoredError sqref="AB1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84EC-DA76-4E4A-9172-70663F4769B4}">
  <sheetPr>
    <tabColor theme="3"/>
  </sheetPr>
  <dimension ref="A1:GD27"/>
  <sheetViews>
    <sheetView topLeftCell="G11" zoomScale="85" zoomScaleNormal="85" workbookViewId="0">
      <selection activeCell="Q20" sqref="Q20"/>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13</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129" t="s">
        <v>42</v>
      </c>
      <c r="I9" s="44" t="s">
        <v>43</v>
      </c>
      <c r="J9" s="44" t="s">
        <v>15</v>
      </c>
      <c r="K9" s="44" t="s">
        <v>44</v>
      </c>
      <c r="L9" s="44" t="s">
        <v>45</v>
      </c>
      <c r="M9" s="44" t="s">
        <v>46</v>
      </c>
      <c r="N9" s="44"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42.65" customHeight="1" x14ac:dyDescent="0.7">
      <c r="A10" s="72">
        <v>1</v>
      </c>
      <c r="B10" s="72" t="s">
        <v>114</v>
      </c>
      <c r="C10" s="105" t="s">
        <v>103</v>
      </c>
      <c r="D10" s="128" t="s">
        <v>127</v>
      </c>
      <c r="E10" s="78" t="s">
        <v>115</v>
      </c>
      <c r="F10" s="125" t="s">
        <v>54</v>
      </c>
      <c r="G10" s="73" t="s">
        <v>54</v>
      </c>
      <c r="H10" s="120" t="s">
        <v>54</v>
      </c>
      <c r="I10" s="73" t="s">
        <v>54</v>
      </c>
      <c r="J10" s="73" t="s">
        <v>54</v>
      </c>
      <c r="K10" s="73" t="s">
        <v>54</v>
      </c>
      <c r="L10" s="73" t="s">
        <v>54</v>
      </c>
      <c r="M10" s="73" t="s">
        <v>54</v>
      </c>
      <c r="N10" s="73"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81" t="s">
        <v>54</v>
      </c>
      <c r="G11" s="181"/>
      <c r="H11" s="181"/>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13"/>
      <c r="AB11" s="96" t="str">
        <f>_xlfn.XLOOKUP(AA11,T11:Y11,T9:Y9,"",0)</f>
        <v/>
      </c>
      <c r="AC11" s="69" t="str">
        <f>IF(AB11&gt;=0,"",AB11*$R11)</f>
        <v/>
      </c>
      <c r="AD11" s="132"/>
      <c r="AH11" s="138"/>
    </row>
    <row r="12" spans="1:186" s="22" customFormat="1" ht="169.95" customHeight="1" x14ac:dyDescent="0.7">
      <c r="A12" s="71">
        <v>3</v>
      </c>
      <c r="B12" s="71" t="s">
        <v>114</v>
      </c>
      <c r="C12" s="48" t="s">
        <v>64</v>
      </c>
      <c r="D12" s="46" t="s">
        <v>120</v>
      </c>
      <c r="E12" s="84" t="s">
        <v>115</v>
      </c>
      <c r="F12" s="75" t="s">
        <v>54</v>
      </c>
      <c r="G12" s="74" t="s">
        <v>54</v>
      </c>
      <c r="H12" s="118" t="s">
        <v>54</v>
      </c>
      <c r="I12" s="74" t="s">
        <v>54</v>
      </c>
      <c r="J12" s="74" t="s">
        <v>54</v>
      </c>
      <c r="K12" s="74" t="s">
        <v>54</v>
      </c>
      <c r="L12" s="74" t="s">
        <v>54</v>
      </c>
      <c r="M12" s="74" t="s">
        <v>54</v>
      </c>
      <c r="N12" s="74"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139" t="s">
        <v>143</v>
      </c>
      <c r="H13" s="118" t="s">
        <v>54</v>
      </c>
      <c r="I13" s="75" t="s">
        <v>54</v>
      </c>
      <c r="J13" s="75" t="s">
        <v>54</v>
      </c>
      <c r="K13" s="75" t="s">
        <v>54</v>
      </c>
      <c r="L13" s="75" t="s">
        <v>54</v>
      </c>
      <c r="M13" s="75" t="s">
        <v>54</v>
      </c>
      <c r="N13" s="75"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119" t="s">
        <v>54</v>
      </c>
      <c r="I14" s="77" t="s">
        <v>54</v>
      </c>
      <c r="J14" s="77" t="s">
        <v>54</v>
      </c>
      <c r="K14" s="77" t="s">
        <v>54</v>
      </c>
      <c r="L14" s="77" t="s">
        <v>54</v>
      </c>
      <c r="M14" s="77" t="s">
        <v>54</v>
      </c>
      <c r="N14" s="77"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131</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82" t="str">
        <f>IF(AND(AB10="",AB11="",AB12="",AB13="",AB14=""),"",IF(AND(SUM(AB10:AB14)=0.08,SUM(AC10:AC14)=0),"Bonus",IF(SUM(AC10:AC14)&lt;0,"Malus","Tolerance")))</f>
        <v/>
      </c>
      <c r="X18" s="173" t="str">
        <f>IF(W18="","",IF(W18="Bonus",0.02,IF(W18="Tolerance",0,SUM(AC10:AC14))))</f>
        <v/>
      </c>
      <c r="Y18" s="174"/>
    </row>
    <row r="19" spans="2:31" s="28" customFormat="1" ht="33" customHeight="1" x14ac:dyDescent="0.75">
      <c r="B19" s="47"/>
      <c r="C19" s="47"/>
      <c r="D19" s="51"/>
      <c r="E19" s="47"/>
      <c r="S19" s="21"/>
      <c r="T19" s="179"/>
      <c r="U19" s="180"/>
      <c r="V19" s="111"/>
      <c r="W19" s="183"/>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D21" s="51"/>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195" priority="1" operator="equal">
      <formula>"Malus"</formula>
    </cfRule>
    <cfRule type="cellIs" dxfId="194" priority="2" operator="equal">
      <formula>"Tolerance"</formula>
    </cfRule>
    <cfRule type="cellIs" dxfId="193" priority="3" operator="equal">
      <formula>"Bonus"</formula>
    </cfRule>
  </conditionalFormatting>
  <conditionalFormatting sqref="X18:X19">
    <cfRule type="cellIs" dxfId="192" priority="4" operator="equal">
      <formula>0</formula>
    </cfRule>
    <cfRule type="cellIs" dxfId="191" priority="5" operator="greaterThan">
      <formula>0</formula>
    </cfRule>
    <cfRule type="cellIs" dxfId="190" priority="6" operator="lessThan">
      <formula>0</formula>
    </cfRule>
  </conditionalFormatting>
  <conditionalFormatting sqref="AA11:AA12">
    <cfRule type="cellIs" dxfId="189" priority="22" operator="equal">
      <formula>"x"</formula>
    </cfRule>
  </conditionalFormatting>
  <conditionalFormatting sqref="AB10:AB14">
    <cfRule type="cellIs" dxfId="188" priority="10" operator="equal">
      <formula>-0.15</formula>
    </cfRule>
    <cfRule type="cellIs" dxfId="187" priority="11" operator="equal">
      <formula>-0.1</formula>
    </cfRule>
    <cfRule type="cellIs" dxfId="186" priority="12" operator="equal">
      <formula>-0.05</formula>
    </cfRule>
    <cfRule type="cellIs" dxfId="185" priority="13" operator="equal">
      <formula>-0.02</formula>
    </cfRule>
    <cfRule type="cellIs" dxfId="184" priority="14" operator="equal">
      <formula>0</formula>
    </cfRule>
    <cfRule type="cellIs" dxfId="183" priority="15" operator="equal">
      <formula>0.02</formula>
    </cfRule>
  </conditionalFormatting>
  <conditionalFormatting sqref="AC10:AC14">
    <cfRule type="cellIs" dxfId="182" priority="16" operator="equal">
      <formula>$I10</formula>
    </cfRule>
    <cfRule type="cellIs" dxfId="181" priority="17" operator="equal">
      <formula>$M10</formula>
    </cfRule>
    <cfRule type="cellIs" dxfId="180" priority="18" operator="equal">
      <formula>$L10</formula>
    </cfRule>
    <cfRule type="cellIs" dxfId="179" priority="19" operator="equal">
      <formula>$K10</formula>
    </cfRule>
    <cfRule type="cellIs" dxfId="178" priority="20" operator="equal">
      <formula>$J10</formula>
    </cfRule>
    <cfRule type="cellIs" dxfId="177" priority="21" operator="equal">
      <formula>$H10</formula>
    </cfRule>
  </conditionalFormatting>
  <dataValidations count="5">
    <dataValidation type="list" allowBlank="1" showInputMessage="1" showErrorMessage="1" sqref="AA10" xr:uid="{4A509598-8131-4557-8457-38C882A2DD09}">
      <formula1>$T$10:$Y$10</formula1>
    </dataValidation>
    <dataValidation type="list" allowBlank="1" showInputMessage="1" showErrorMessage="1" sqref="AA12" xr:uid="{69D172C2-2B72-4DD3-8D1C-A3AEEFC8029D}">
      <formula1>$T$12:$Y$12</formula1>
    </dataValidation>
    <dataValidation type="list" allowBlank="1" showInputMessage="1" showErrorMessage="1" sqref="AA13" xr:uid="{BFC6CFA2-44CF-4A4F-8892-8216E14B1C8F}">
      <formula1>$T$13:$Y$13</formula1>
    </dataValidation>
    <dataValidation type="list" allowBlank="1" showInputMessage="1" showErrorMessage="1" sqref="AA14" xr:uid="{5222524A-08AD-41FD-B95A-F05FC0629281}">
      <formula1>$U$14:$Y$14</formula1>
    </dataValidation>
    <dataValidation type="list" allowBlank="1" showInputMessage="1" showErrorMessage="1" sqref="AA11" xr:uid="{F87649A6-BC04-46DC-8985-D573406A14A2}">
      <formula1>$T$11:$Y$11</formula1>
    </dataValidation>
  </dataValidations>
  <pageMargins left="0.7" right="0.7" top="0.75" bottom="0.75" header="0.3" footer="0.3"/>
  <pageSetup paperSize="9" orientation="portrait" r:id="rId1"/>
  <ignoredErrors>
    <ignoredError sqref="AB1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A02F-313C-4B67-8D65-1F110CD34C89}">
  <sheetPr>
    <tabColor theme="3"/>
  </sheetPr>
  <dimension ref="A1:GD27"/>
  <sheetViews>
    <sheetView topLeftCell="A10" zoomScaleNormal="100" workbookViewId="0">
      <selection activeCell="U21" sqref="U21"/>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14</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129" t="s">
        <v>43</v>
      </c>
      <c r="J9" s="44" t="s">
        <v>15</v>
      </c>
      <c r="K9" s="44" t="s">
        <v>44</v>
      </c>
      <c r="L9" s="44" t="s">
        <v>45</v>
      </c>
      <c r="M9" s="44" t="s">
        <v>46</v>
      </c>
      <c r="N9" s="44"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38.5" customHeight="1" x14ac:dyDescent="0.7">
      <c r="A10" s="72">
        <v>1</v>
      </c>
      <c r="B10" s="72" t="s">
        <v>114</v>
      </c>
      <c r="C10" s="105" t="s">
        <v>103</v>
      </c>
      <c r="D10" s="128" t="s">
        <v>127</v>
      </c>
      <c r="E10" s="78" t="s">
        <v>115</v>
      </c>
      <c r="F10" s="125" t="s">
        <v>54</v>
      </c>
      <c r="G10" s="73" t="s">
        <v>54</v>
      </c>
      <c r="H10" s="73" t="s">
        <v>54</v>
      </c>
      <c r="I10" s="120" t="s">
        <v>54</v>
      </c>
      <c r="J10" s="73" t="s">
        <v>54</v>
      </c>
      <c r="K10" s="73" t="s">
        <v>54</v>
      </c>
      <c r="L10" s="73" t="s">
        <v>54</v>
      </c>
      <c r="M10" s="73" t="s">
        <v>54</v>
      </c>
      <c r="N10" s="73"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04"/>
      <c r="AB11" s="90"/>
      <c r="AC11" s="91"/>
      <c r="AD11" s="134"/>
    </row>
    <row r="12" spans="1:186" s="22" customFormat="1" ht="169.95" customHeight="1" x14ac:dyDescent="0.7">
      <c r="A12" s="71">
        <v>3</v>
      </c>
      <c r="B12" s="71" t="s">
        <v>114</v>
      </c>
      <c r="C12" s="48" t="s">
        <v>64</v>
      </c>
      <c r="D12" s="46" t="s">
        <v>120</v>
      </c>
      <c r="E12" s="84" t="s">
        <v>115</v>
      </c>
      <c r="F12" s="75" t="s">
        <v>54</v>
      </c>
      <c r="G12" s="74" t="s">
        <v>54</v>
      </c>
      <c r="H12" s="74" t="s">
        <v>54</v>
      </c>
      <c r="I12" s="118" t="s">
        <v>54</v>
      </c>
      <c r="J12" s="74" t="s">
        <v>54</v>
      </c>
      <c r="K12" s="74" t="s">
        <v>54</v>
      </c>
      <c r="L12" s="74" t="s">
        <v>54</v>
      </c>
      <c r="M12" s="74" t="s">
        <v>54</v>
      </c>
      <c r="N12" s="74"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118" t="s">
        <v>54</v>
      </c>
      <c r="J13" s="75" t="s">
        <v>54</v>
      </c>
      <c r="K13" s="75" t="s">
        <v>54</v>
      </c>
      <c r="L13" s="75" t="s">
        <v>54</v>
      </c>
      <c r="M13" s="75" t="s">
        <v>54</v>
      </c>
      <c r="N13" s="75"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119" t="s">
        <v>54</v>
      </c>
      <c r="J14" s="77" t="s">
        <v>54</v>
      </c>
      <c r="K14" s="77" t="s">
        <v>54</v>
      </c>
      <c r="L14" s="77" t="s">
        <v>54</v>
      </c>
      <c r="M14" s="77" t="s">
        <v>54</v>
      </c>
      <c r="N14" s="77"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133</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71" t="str">
        <f>IF(AND(AB10="",AB11="",AB12="",AB13="",AB14=""),"",IF(AND(SUM(AB10,AB12:AB13)=0.06,SUM(AC10:AC14)=0),"Bonus",IF(SUM(AC10:AC14)&lt;0,"Malus","Tolerance")))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72"/>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D21" s="51"/>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176" priority="1" operator="equal">
      <formula>"Malus"</formula>
    </cfRule>
    <cfRule type="cellIs" dxfId="175" priority="2" operator="equal">
      <formula>"Tolerance"</formula>
    </cfRule>
    <cfRule type="cellIs" dxfId="174" priority="3" operator="equal">
      <formula>"Bonus"</formula>
    </cfRule>
  </conditionalFormatting>
  <conditionalFormatting sqref="X18:X19">
    <cfRule type="cellIs" dxfId="173" priority="7" operator="equal">
      <formula>0</formula>
    </cfRule>
    <cfRule type="cellIs" dxfId="172" priority="8" operator="greaterThan">
      <formula>0</formula>
    </cfRule>
    <cfRule type="cellIs" dxfId="171" priority="9" operator="lessThan">
      <formula>0</formula>
    </cfRule>
  </conditionalFormatting>
  <conditionalFormatting sqref="AA12">
    <cfRule type="cellIs" dxfId="170" priority="25" operator="equal">
      <formula>"x"</formula>
    </cfRule>
  </conditionalFormatting>
  <conditionalFormatting sqref="AA11:AC11">
    <cfRule type="cellIs" dxfId="169" priority="26" operator="equal">
      <formula>"x"</formula>
    </cfRule>
  </conditionalFormatting>
  <conditionalFormatting sqref="AB10 AB12:AB14">
    <cfRule type="cellIs" dxfId="168" priority="13" operator="equal">
      <formula>-0.15</formula>
    </cfRule>
    <cfRule type="cellIs" dxfId="167" priority="14" operator="equal">
      <formula>-0.1</formula>
    </cfRule>
    <cfRule type="cellIs" dxfId="166" priority="15" operator="equal">
      <formula>-0.05</formula>
    </cfRule>
    <cfRule type="cellIs" dxfId="165" priority="16" operator="equal">
      <formula>-0.02</formula>
    </cfRule>
    <cfRule type="cellIs" dxfId="164" priority="17" operator="equal">
      <formula>0</formula>
    </cfRule>
    <cfRule type="cellIs" dxfId="163" priority="18" operator="equal">
      <formula>0.02</formula>
    </cfRule>
  </conditionalFormatting>
  <conditionalFormatting sqref="AC10 AC12:AC14">
    <cfRule type="cellIs" dxfId="162" priority="19" operator="equal">
      <formula>$I10</formula>
    </cfRule>
    <cfRule type="cellIs" dxfId="161" priority="20" operator="equal">
      <formula>$M10</formula>
    </cfRule>
    <cfRule type="cellIs" dxfId="160" priority="21" operator="equal">
      <formula>$L10</formula>
    </cfRule>
    <cfRule type="cellIs" dxfId="159" priority="22" operator="equal">
      <formula>$K10</formula>
    </cfRule>
    <cfRule type="cellIs" dxfId="158" priority="23" operator="equal">
      <formula>$J10</formula>
    </cfRule>
    <cfRule type="cellIs" dxfId="157" priority="24" operator="equal">
      <formula>$H10</formula>
    </cfRule>
  </conditionalFormatting>
  <dataValidations count="4">
    <dataValidation type="list" allowBlank="1" showInputMessage="1" showErrorMessage="1" sqref="AA14" xr:uid="{699B697C-D46C-40AF-90BE-2678513D821F}">
      <formula1>$U$14:$Y$14</formula1>
    </dataValidation>
    <dataValidation type="list" allowBlank="1" showInputMessage="1" showErrorMessage="1" sqref="AA13" xr:uid="{8EF115B9-8BA8-4F86-A181-70C6A13942E4}">
      <formula1>$T$13:$Y$13</formula1>
    </dataValidation>
    <dataValidation type="list" allowBlank="1" showInputMessage="1" showErrorMessage="1" sqref="AA12" xr:uid="{5B14C21D-32F5-47D7-AA0F-DC73A7E33BC0}">
      <formula1>$T$12:$Y$12</formula1>
    </dataValidation>
    <dataValidation type="list" allowBlank="1" showInputMessage="1" showErrorMessage="1" sqref="AA10" xr:uid="{645B9A7E-62A3-4DEE-8EB9-72C7EF0E22E8}">
      <formula1>$T$10:$Y$10</formula1>
    </dataValidation>
  </dataValidations>
  <pageMargins left="0.7" right="0.7" top="0.75" bottom="0.75" header="0.3" footer="0.3"/>
  <pageSetup paperSize="9" orientation="portrait" r:id="rId1"/>
  <ignoredErrors>
    <ignoredError sqref="AB1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06F8-2473-4709-995F-96CBF586877F}">
  <sheetPr>
    <tabColor theme="3"/>
  </sheetPr>
  <dimension ref="A1:GD27"/>
  <sheetViews>
    <sheetView topLeftCell="I12" zoomScale="85" zoomScaleNormal="85" workbookViewId="0">
      <selection activeCell="W21" sqref="W21"/>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15</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44" t="s">
        <v>43</v>
      </c>
      <c r="J9" s="129" t="s">
        <v>15</v>
      </c>
      <c r="K9" s="44" t="s">
        <v>44</v>
      </c>
      <c r="L9" s="44" t="s">
        <v>45</v>
      </c>
      <c r="M9" s="44" t="s">
        <v>46</v>
      </c>
      <c r="N9" s="44"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45.65" customHeight="1" x14ac:dyDescent="0.7">
      <c r="A10" s="72">
        <v>1</v>
      </c>
      <c r="B10" s="72" t="s">
        <v>114</v>
      </c>
      <c r="C10" s="105" t="s">
        <v>103</v>
      </c>
      <c r="D10" s="128" t="s">
        <v>127</v>
      </c>
      <c r="E10" s="78" t="s">
        <v>115</v>
      </c>
      <c r="F10" s="125" t="s">
        <v>54</v>
      </c>
      <c r="G10" s="73" t="s">
        <v>54</v>
      </c>
      <c r="H10" s="73" t="s">
        <v>54</v>
      </c>
      <c r="I10" s="73" t="s">
        <v>54</v>
      </c>
      <c r="J10" s="120" t="s">
        <v>54</v>
      </c>
      <c r="K10" s="73" t="s">
        <v>54</v>
      </c>
      <c r="L10" s="73" t="s">
        <v>54</v>
      </c>
      <c r="M10" s="73" t="s">
        <v>54</v>
      </c>
      <c r="N10" s="73"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04"/>
      <c r="AB11" s="90"/>
      <c r="AC11" s="91"/>
      <c r="AD11" s="134"/>
    </row>
    <row r="12" spans="1:186" s="22" customFormat="1" ht="169.95" customHeight="1" x14ac:dyDescent="0.7">
      <c r="A12" s="71">
        <v>3</v>
      </c>
      <c r="B12" s="71" t="s">
        <v>114</v>
      </c>
      <c r="C12" s="48" t="s">
        <v>64</v>
      </c>
      <c r="D12" s="46" t="s">
        <v>120</v>
      </c>
      <c r="E12" s="84" t="s">
        <v>115</v>
      </c>
      <c r="F12" s="75" t="s">
        <v>54</v>
      </c>
      <c r="G12" s="74" t="s">
        <v>54</v>
      </c>
      <c r="H12" s="74" t="s">
        <v>54</v>
      </c>
      <c r="I12" s="74" t="s">
        <v>54</v>
      </c>
      <c r="J12" s="118" t="s">
        <v>54</v>
      </c>
      <c r="K12" s="74" t="s">
        <v>54</v>
      </c>
      <c r="L12" s="74" t="s">
        <v>54</v>
      </c>
      <c r="M12" s="74" t="s">
        <v>54</v>
      </c>
      <c r="N12" s="74"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75" t="s">
        <v>54</v>
      </c>
      <c r="J13" s="118" t="s">
        <v>54</v>
      </c>
      <c r="K13" s="75" t="s">
        <v>54</v>
      </c>
      <c r="L13" s="75" t="s">
        <v>54</v>
      </c>
      <c r="M13" s="75" t="s">
        <v>54</v>
      </c>
      <c r="N13" s="75"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77" t="s">
        <v>54</v>
      </c>
      <c r="J14" s="119" t="s">
        <v>54</v>
      </c>
      <c r="K14" s="77" t="s">
        <v>54</v>
      </c>
      <c r="L14" s="77" t="s">
        <v>54</v>
      </c>
      <c r="M14" s="77" t="s">
        <v>54</v>
      </c>
      <c r="N14" s="77"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125</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71" t="str">
        <f>IF(AND(AB10="",AB11="",AB12="",AB13="",AB14=""),"",IF(AND(SUM(AB10,AB12:AB13)=0.06,SUM(AC10:AC14)=0),"Bonus",IF(SUM(AC10:AC14)&lt;0,"Malus","Tolerance")))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72"/>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D21" s="51"/>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156" priority="1" operator="equal">
      <formula>"Malus"</formula>
    </cfRule>
    <cfRule type="cellIs" dxfId="155" priority="2" operator="equal">
      <formula>"Tolerance"</formula>
    </cfRule>
    <cfRule type="cellIs" dxfId="154" priority="3" operator="equal">
      <formula>"Bonus"</formula>
    </cfRule>
  </conditionalFormatting>
  <conditionalFormatting sqref="X18:X19">
    <cfRule type="cellIs" dxfId="153" priority="7" operator="equal">
      <formula>0</formula>
    </cfRule>
    <cfRule type="cellIs" dxfId="152" priority="8" operator="greaterThan">
      <formula>0</formula>
    </cfRule>
    <cfRule type="cellIs" dxfId="151" priority="9" operator="lessThan">
      <formula>0</formula>
    </cfRule>
  </conditionalFormatting>
  <conditionalFormatting sqref="AA12">
    <cfRule type="cellIs" dxfId="150" priority="25" operator="equal">
      <formula>"x"</formula>
    </cfRule>
  </conditionalFormatting>
  <conditionalFormatting sqref="AA11:AC11">
    <cfRule type="cellIs" dxfId="149" priority="26" operator="equal">
      <formula>"x"</formula>
    </cfRule>
  </conditionalFormatting>
  <conditionalFormatting sqref="AB10 AB12:AB14">
    <cfRule type="cellIs" dxfId="148" priority="13" operator="equal">
      <formula>-0.15</formula>
    </cfRule>
    <cfRule type="cellIs" dxfId="147" priority="14" operator="equal">
      <formula>-0.1</formula>
    </cfRule>
    <cfRule type="cellIs" dxfId="146" priority="15" operator="equal">
      <formula>-0.05</formula>
    </cfRule>
    <cfRule type="cellIs" dxfId="145" priority="16" operator="equal">
      <formula>-0.02</formula>
    </cfRule>
    <cfRule type="cellIs" dxfId="144" priority="17" operator="equal">
      <formula>0</formula>
    </cfRule>
    <cfRule type="cellIs" dxfId="143" priority="18" operator="equal">
      <formula>0.02</formula>
    </cfRule>
  </conditionalFormatting>
  <conditionalFormatting sqref="AC10 AC12:AC14">
    <cfRule type="cellIs" dxfId="142" priority="19" operator="equal">
      <formula>$I10</formula>
    </cfRule>
    <cfRule type="cellIs" dxfId="141" priority="20" operator="equal">
      <formula>$M10</formula>
    </cfRule>
    <cfRule type="cellIs" dxfId="140" priority="21" operator="equal">
      <formula>$L10</formula>
    </cfRule>
    <cfRule type="cellIs" dxfId="139" priority="22" operator="equal">
      <formula>$K10</formula>
    </cfRule>
    <cfRule type="cellIs" dxfId="138" priority="23" operator="equal">
      <formula>$J10</formula>
    </cfRule>
    <cfRule type="cellIs" dxfId="137" priority="24" operator="equal">
      <formula>$H10</formula>
    </cfRule>
  </conditionalFormatting>
  <dataValidations count="4">
    <dataValidation type="list" allowBlank="1" showInputMessage="1" showErrorMessage="1" sqref="AA10" xr:uid="{007FE7F5-BEB9-4872-875A-820481B07D03}">
      <formula1>$T$10:$Y$10</formula1>
    </dataValidation>
    <dataValidation type="list" allowBlank="1" showInputMessage="1" showErrorMessage="1" sqref="AA12" xr:uid="{C2047CAE-857E-4C94-AF68-538490A3AC59}">
      <formula1>$T$12:$Y$12</formula1>
    </dataValidation>
    <dataValidation type="list" allowBlank="1" showInputMessage="1" showErrorMessage="1" sqref="AA13" xr:uid="{33C1B39A-7186-4F39-848D-0037C78900E1}">
      <formula1>$T$13:$Y$13</formula1>
    </dataValidation>
    <dataValidation type="list" allowBlank="1" showInputMessage="1" showErrorMessage="1" sqref="AA14" xr:uid="{569F5DDE-633A-4EF7-991B-7AE683662766}">
      <formula1>$U$14:$Y$14</formula1>
    </dataValidation>
  </dataValidations>
  <pageMargins left="0.7" right="0.7" top="0.75" bottom="0.75" header="0.3" footer="0.3"/>
  <pageSetup paperSize="9" orientation="portrait" r:id="rId1"/>
  <ignoredErrors>
    <ignoredError sqref="AB1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9F66C-BECE-4F6B-B5CA-256CE83CBE54}">
  <sheetPr>
    <tabColor theme="3"/>
  </sheetPr>
  <dimension ref="A1:GD27"/>
  <sheetViews>
    <sheetView topLeftCell="R12" zoomScale="85" zoomScaleNormal="85" workbookViewId="0">
      <selection activeCell="W21" sqref="W21"/>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16</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44" t="s">
        <v>43</v>
      </c>
      <c r="J9" s="44" t="s">
        <v>15</v>
      </c>
      <c r="K9" s="129" t="s">
        <v>44</v>
      </c>
      <c r="L9" s="44" t="s">
        <v>45</v>
      </c>
      <c r="M9" s="44" t="s">
        <v>46</v>
      </c>
      <c r="N9" s="44"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45.65" customHeight="1" x14ac:dyDescent="0.7">
      <c r="A10" s="72">
        <v>1</v>
      </c>
      <c r="B10" s="72" t="s">
        <v>114</v>
      </c>
      <c r="C10" s="105" t="s">
        <v>103</v>
      </c>
      <c r="D10" s="128" t="s">
        <v>127</v>
      </c>
      <c r="E10" s="78" t="s">
        <v>115</v>
      </c>
      <c r="F10" s="125" t="s">
        <v>54</v>
      </c>
      <c r="G10" s="73" t="s">
        <v>54</v>
      </c>
      <c r="H10" s="73" t="s">
        <v>54</v>
      </c>
      <c r="I10" s="73" t="s">
        <v>54</v>
      </c>
      <c r="J10" s="73" t="s">
        <v>54</v>
      </c>
      <c r="K10" s="120" t="s">
        <v>54</v>
      </c>
      <c r="L10" s="73" t="s">
        <v>54</v>
      </c>
      <c r="M10" s="73" t="s">
        <v>54</v>
      </c>
      <c r="N10" s="73"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84" t="s">
        <v>54</v>
      </c>
      <c r="J11" s="184"/>
      <c r="K11" s="184"/>
      <c r="L11" s="154" t="s">
        <v>54</v>
      </c>
      <c r="M11" s="155"/>
      <c r="N11" s="155"/>
      <c r="O11" s="154" t="s">
        <v>54</v>
      </c>
      <c r="P11" s="155"/>
      <c r="Q11" s="155"/>
      <c r="R11" s="86">
        <v>0.1</v>
      </c>
      <c r="S11" s="80"/>
      <c r="T11" s="87" t="s">
        <v>55</v>
      </c>
      <c r="U11" s="85" t="s">
        <v>59</v>
      </c>
      <c r="V11" s="88" t="s">
        <v>60</v>
      </c>
      <c r="W11" s="88" t="s">
        <v>61</v>
      </c>
      <c r="X11" s="85" t="s">
        <v>56</v>
      </c>
      <c r="Y11" s="85" t="s">
        <v>62</v>
      </c>
      <c r="Z11" s="89"/>
      <c r="AA11" s="113"/>
      <c r="AB11" s="96" t="str">
        <f>_xlfn.XLOOKUP(AA11,T11:Y11,T9:Y9,"",0)</f>
        <v/>
      </c>
      <c r="AC11" s="69" t="str">
        <f>IF(AB11&gt;=0,"",AB11*$R11)</f>
        <v/>
      </c>
      <c r="AD11" s="132"/>
    </row>
    <row r="12" spans="1:186" s="22" customFormat="1" ht="169.95" customHeight="1" x14ac:dyDescent="0.7">
      <c r="A12" s="71">
        <v>3</v>
      </c>
      <c r="B12" s="71" t="s">
        <v>114</v>
      </c>
      <c r="C12" s="48" t="s">
        <v>64</v>
      </c>
      <c r="D12" s="46" t="s">
        <v>120</v>
      </c>
      <c r="E12" s="84" t="s">
        <v>115</v>
      </c>
      <c r="F12" s="75" t="s">
        <v>54</v>
      </c>
      <c r="G12" s="74" t="s">
        <v>54</v>
      </c>
      <c r="H12" s="74" t="s">
        <v>54</v>
      </c>
      <c r="I12" s="74" t="s">
        <v>54</v>
      </c>
      <c r="J12" s="74" t="s">
        <v>54</v>
      </c>
      <c r="K12" s="118" t="s">
        <v>54</v>
      </c>
      <c r="L12" s="74" t="s">
        <v>54</v>
      </c>
      <c r="M12" s="74" t="s">
        <v>54</v>
      </c>
      <c r="N12" s="74"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75" t="s">
        <v>54</v>
      </c>
      <c r="J13" s="75" t="s">
        <v>54</v>
      </c>
      <c r="K13" s="118" t="s">
        <v>54</v>
      </c>
      <c r="L13" s="75" t="s">
        <v>54</v>
      </c>
      <c r="M13" s="75" t="s">
        <v>54</v>
      </c>
      <c r="N13" s="75"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77" t="s">
        <v>54</v>
      </c>
      <c r="J14" s="77" t="s">
        <v>54</v>
      </c>
      <c r="K14" s="119" t="s">
        <v>54</v>
      </c>
      <c r="L14" s="77" t="s">
        <v>54</v>
      </c>
      <c r="M14" s="77" t="s">
        <v>54</v>
      </c>
      <c r="N14" s="77"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134</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82" t="str">
        <f>IF(AND(AB10="",AB11="",AB12="",AB13="",AB14=""),"",IF(AND(SUM(AB10:AB14)=0.08,SUM(AC10:AC14)=0),"Bonus",IF(SUM(AC10:AC14)&lt;0,"Malus","Tolerance")))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83"/>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D21" s="51"/>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136" priority="1" operator="equal">
      <formula>"Malus"</formula>
    </cfRule>
    <cfRule type="cellIs" dxfId="135" priority="2" operator="equal">
      <formula>"Tolerance"</formula>
    </cfRule>
    <cfRule type="cellIs" dxfId="134" priority="3" operator="equal">
      <formula>"Bonus"</formula>
    </cfRule>
  </conditionalFormatting>
  <conditionalFormatting sqref="X18:X19">
    <cfRule type="cellIs" dxfId="133" priority="17" operator="equal">
      <formula>0</formula>
    </cfRule>
    <cfRule type="cellIs" dxfId="132" priority="18" operator="greaterThan">
      <formula>0</formula>
    </cfRule>
    <cfRule type="cellIs" dxfId="131" priority="19" operator="lessThan">
      <formula>0</formula>
    </cfRule>
  </conditionalFormatting>
  <conditionalFormatting sqref="AA11:AA12">
    <cfRule type="cellIs" dxfId="130" priority="16" operator="equal">
      <formula>"x"</formula>
    </cfRule>
  </conditionalFormatting>
  <conditionalFormatting sqref="AB10:AB14">
    <cfRule type="cellIs" dxfId="129" priority="4" operator="equal">
      <formula>-0.15</formula>
    </cfRule>
    <cfRule type="cellIs" dxfId="128" priority="5" operator="equal">
      <formula>-0.1</formula>
    </cfRule>
    <cfRule type="cellIs" dxfId="127" priority="6" operator="equal">
      <formula>-0.05</formula>
    </cfRule>
    <cfRule type="cellIs" dxfId="126" priority="7" operator="equal">
      <formula>-0.02</formula>
    </cfRule>
    <cfRule type="cellIs" dxfId="125" priority="8" operator="equal">
      <formula>0</formula>
    </cfRule>
    <cfRule type="cellIs" dxfId="124" priority="9" operator="equal">
      <formula>0.02</formula>
    </cfRule>
  </conditionalFormatting>
  <conditionalFormatting sqref="AC10:AC14">
    <cfRule type="cellIs" dxfId="123" priority="10" operator="equal">
      <formula>$I10</formula>
    </cfRule>
    <cfRule type="cellIs" dxfId="122" priority="11" operator="equal">
      <formula>$M10</formula>
    </cfRule>
    <cfRule type="cellIs" dxfId="121" priority="12" operator="equal">
      <formula>$L10</formula>
    </cfRule>
    <cfRule type="cellIs" dxfId="120" priority="13" operator="equal">
      <formula>$K10</formula>
    </cfRule>
    <cfRule type="cellIs" dxfId="119" priority="14" operator="equal">
      <formula>$J10</formula>
    </cfRule>
    <cfRule type="cellIs" dxfId="118" priority="15" operator="equal">
      <formula>$H10</formula>
    </cfRule>
  </conditionalFormatting>
  <dataValidations count="5">
    <dataValidation type="list" allowBlank="1" showInputMessage="1" showErrorMessage="1" sqref="AA14" xr:uid="{BFF42D4F-D2FF-4705-B89E-A8646E6F1443}">
      <formula1>$U$14:$Y$14</formula1>
    </dataValidation>
    <dataValidation type="list" allowBlank="1" showInputMessage="1" showErrorMessage="1" sqref="AA13" xr:uid="{F24E32E3-6836-4065-85E6-B4E59A9BF4A3}">
      <formula1>$T$13:$Y$13</formula1>
    </dataValidation>
    <dataValidation type="list" allowBlank="1" showInputMessage="1" showErrorMessage="1" sqref="AA12" xr:uid="{7D7FDC06-BEEC-4187-8B0B-E424807D5829}">
      <formula1>$T$12:$Y$12</formula1>
    </dataValidation>
    <dataValidation type="list" allowBlank="1" showInputMessage="1" showErrorMessage="1" sqref="AA10" xr:uid="{34AEB31D-2308-4C32-A8CC-FA871766E1EF}">
      <formula1>$T$10:$Y$10</formula1>
    </dataValidation>
    <dataValidation type="list" allowBlank="1" showInputMessage="1" showErrorMessage="1" sqref="AA11" xr:uid="{E825A8CB-052E-4BFA-B561-DD57B7A6BB69}">
      <formula1>$T$11:$Y$11</formula1>
    </dataValidation>
  </dataValidations>
  <pageMargins left="0.7" right="0.7" top="0.75" bottom="0.75" header="0.3" footer="0.3"/>
  <pageSetup paperSize="9" orientation="portrait" r:id="rId1"/>
  <ignoredErrors>
    <ignoredError sqref="AB14"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249B-8D13-45BD-A376-6C2566F05DE4}">
  <sheetPr>
    <tabColor theme="3"/>
  </sheetPr>
  <dimension ref="A1:GD27"/>
  <sheetViews>
    <sheetView topLeftCell="M12" zoomScale="85" zoomScaleNormal="85" workbookViewId="0">
      <selection activeCell="T18" sqref="T18:U18"/>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17</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44" t="s">
        <v>43</v>
      </c>
      <c r="J9" s="44" t="s">
        <v>15</v>
      </c>
      <c r="K9" s="44" t="s">
        <v>44</v>
      </c>
      <c r="L9" s="129" t="s">
        <v>45</v>
      </c>
      <c r="M9" s="44" t="s">
        <v>46</v>
      </c>
      <c r="N9" s="44"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40" customHeight="1" x14ac:dyDescent="0.7">
      <c r="A10" s="72">
        <v>1</v>
      </c>
      <c r="B10" s="72" t="s">
        <v>114</v>
      </c>
      <c r="C10" s="105" t="s">
        <v>103</v>
      </c>
      <c r="D10" s="128" t="s">
        <v>127</v>
      </c>
      <c r="E10" s="78" t="s">
        <v>115</v>
      </c>
      <c r="F10" s="125" t="s">
        <v>54</v>
      </c>
      <c r="G10" s="73" t="s">
        <v>54</v>
      </c>
      <c r="H10" s="73" t="s">
        <v>54</v>
      </c>
      <c r="I10" s="73" t="s">
        <v>54</v>
      </c>
      <c r="J10" s="73" t="s">
        <v>54</v>
      </c>
      <c r="K10" s="73" t="s">
        <v>54</v>
      </c>
      <c r="L10" s="120" t="s">
        <v>54</v>
      </c>
      <c r="M10" s="73" t="s">
        <v>54</v>
      </c>
      <c r="N10" s="73"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04"/>
      <c r="AB11" s="90"/>
      <c r="AC11" s="91"/>
      <c r="AD11" s="134"/>
    </row>
    <row r="12" spans="1:186" s="22" customFormat="1" ht="169.95" customHeight="1" x14ac:dyDescent="0.7">
      <c r="A12" s="71">
        <v>3</v>
      </c>
      <c r="B12" s="71" t="s">
        <v>114</v>
      </c>
      <c r="C12" s="48" t="s">
        <v>64</v>
      </c>
      <c r="D12" s="46" t="s">
        <v>120</v>
      </c>
      <c r="E12" s="84" t="s">
        <v>115</v>
      </c>
      <c r="F12" s="75" t="s">
        <v>54</v>
      </c>
      <c r="G12" s="74" t="s">
        <v>54</v>
      </c>
      <c r="H12" s="74" t="s">
        <v>54</v>
      </c>
      <c r="I12" s="74" t="s">
        <v>54</v>
      </c>
      <c r="J12" s="74" t="s">
        <v>54</v>
      </c>
      <c r="K12" s="74" t="s">
        <v>54</v>
      </c>
      <c r="L12" s="118" t="s">
        <v>54</v>
      </c>
      <c r="M12" s="74" t="s">
        <v>54</v>
      </c>
      <c r="N12" s="74"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75" t="s">
        <v>54</v>
      </c>
      <c r="J13" s="75" t="s">
        <v>54</v>
      </c>
      <c r="K13" s="75" t="s">
        <v>54</v>
      </c>
      <c r="L13" s="118" t="s">
        <v>54</v>
      </c>
      <c r="M13" s="75" t="s">
        <v>54</v>
      </c>
      <c r="N13" s="75"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77" t="s">
        <v>54</v>
      </c>
      <c r="J14" s="77" t="s">
        <v>54</v>
      </c>
      <c r="K14" s="77" t="s">
        <v>54</v>
      </c>
      <c r="L14" s="119" t="s">
        <v>54</v>
      </c>
      <c r="M14" s="77" t="s">
        <v>54</v>
      </c>
      <c r="N14" s="77"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135</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71" t="str">
        <f>IF(AND(AB10="",AB11="",AB12="",AB13="",AB14=""),"",IF(AND(SUM(AB10,AB12:AB13)=0.06,SUM(AC10:AC14)=0),"Bonus",IF(SUM(AC10:AC14)&lt;0,"Malus","Tolerance")))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72"/>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117" priority="1" operator="equal">
      <formula>"Malus"</formula>
    </cfRule>
    <cfRule type="cellIs" dxfId="116" priority="2" operator="equal">
      <formula>"Tolerance"</formula>
    </cfRule>
    <cfRule type="cellIs" dxfId="115" priority="3" operator="equal">
      <formula>"Bonus"</formula>
    </cfRule>
  </conditionalFormatting>
  <conditionalFormatting sqref="X18:X19">
    <cfRule type="cellIs" dxfId="114" priority="4" operator="equal">
      <formula>0</formula>
    </cfRule>
    <cfRule type="cellIs" dxfId="113" priority="5" operator="greaterThan">
      <formula>0</formula>
    </cfRule>
    <cfRule type="cellIs" dxfId="112" priority="6" operator="lessThan">
      <formula>0</formula>
    </cfRule>
  </conditionalFormatting>
  <conditionalFormatting sqref="AA12">
    <cfRule type="cellIs" dxfId="111" priority="22" operator="equal">
      <formula>"x"</formula>
    </cfRule>
  </conditionalFormatting>
  <conditionalFormatting sqref="AA11:AC11">
    <cfRule type="cellIs" dxfId="110" priority="23" operator="equal">
      <formula>"x"</formula>
    </cfRule>
  </conditionalFormatting>
  <conditionalFormatting sqref="AB10 AB12:AB14">
    <cfRule type="cellIs" dxfId="109" priority="10" operator="equal">
      <formula>-0.15</formula>
    </cfRule>
    <cfRule type="cellIs" dxfId="108" priority="11" operator="equal">
      <formula>-0.1</formula>
    </cfRule>
    <cfRule type="cellIs" dxfId="107" priority="12" operator="equal">
      <formula>-0.05</formula>
    </cfRule>
    <cfRule type="cellIs" dxfId="106" priority="13" operator="equal">
      <formula>-0.02</formula>
    </cfRule>
    <cfRule type="cellIs" dxfId="105" priority="14" operator="equal">
      <formula>0</formula>
    </cfRule>
    <cfRule type="cellIs" dxfId="104" priority="15" operator="equal">
      <formula>0.02</formula>
    </cfRule>
  </conditionalFormatting>
  <conditionalFormatting sqref="AC10 AC12:AC14">
    <cfRule type="cellIs" dxfId="103" priority="16" operator="equal">
      <formula>$I10</formula>
    </cfRule>
    <cfRule type="cellIs" dxfId="102" priority="17" operator="equal">
      <formula>$M10</formula>
    </cfRule>
    <cfRule type="cellIs" dxfId="101" priority="18" operator="equal">
      <formula>$L10</formula>
    </cfRule>
    <cfRule type="cellIs" dxfId="100" priority="19" operator="equal">
      <formula>$K10</formula>
    </cfRule>
    <cfRule type="cellIs" dxfId="99" priority="20" operator="equal">
      <formula>$J10</formula>
    </cfRule>
    <cfRule type="cellIs" dxfId="98" priority="21" operator="equal">
      <formula>$H10</formula>
    </cfRule>
  </conditionalFormatting>
  <dataValidations count="4">
    <dataValidation type="list" allowBlank="1" showInputMessage="1" showErrorMessage="1" sqref="AA10" xr:uid="{2CE6029A-233C-4A76-84E7-96F93025CF06}">
      <formula1>$T$10:$Y$10</formula1>
    </dataValidation>
    <dataValidation type="list" allowBlank="1" showInputMessage="1" showErrorMessage="1" sqref="AA12" xr:uid="{AC764DD0-3243-4AD9-9399-AD05AC958A1F}">
      <formula1>$T$12:$Y$12</formula1>
    </dataValidation>
    <dataValidation type="list" allowBlank="1" showInputMessage="1" showErrorMessage="1" sqref="AA13" xr:uid="{CBB09C70-8F82-44EC-B600-8C368FB93EE3}">
      <formula1>$T$13:$Y$13</formula1>
    </dataValidation>
    <dataValidation type="list" allowBlank="1" showInputMessage="1" showErrorMessage="1" sqref="AA14" xr:uid="{D7432BAD-6FAF-4637-BAEA-E93B7D0DDA1D}">
      <formula1>$U$14:$Y$14</formula1>
    </dataValidation>
  </dataValidations>
  <pageMargins left="0.7" right="0.7" top="0.75" bottom="0.75" header="0.3" footer="0.3"/>
  <pageSetup paperSize="9" orientation="portrait" r:id="rId1"/>
  <ignoredErrors>
    <ignoredError sqref="AB14"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0A52-BEA1-46AF-A43F-6B9610D320A0}">
  <sheetPr>
    <tabColor theme="3"/>
  </sheetPr>
  <dimension ref="A1:GD27"/>
  <sheetViews>
    <sheetView topLeftCell="O13" zoomScaleNormal="100" workbookViewId="0">
      <selection activeCell="U21" sqref="U21"/>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18</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44" t="s">
        <v>43</v>
      </c>
      <c r="J9" s="44" t="s">
        <v>15</v>
      </c>
      <c r="K9" s="44" t="s">
        <v>44</v>
      </c>
      <c r="L9" s="44" t="s">
        <v>45</v>
      </c>
      <c r="M9" s="129" t="s">
        <v>46</v>
      </c>
      <c r="N9" s="44"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40" customHeight="1" x14ac:dyDescent="0.7">
      <c r="A10" s="72">
        <v>1</v>
      </c>
      <c r="B10" s="72" t="s">
        <v>114</v>
      </c>
      <c r="C10" s="105" t="s">
        <v>103</v>
      </c>
      <c r="D10" s="128" t="s">
        <v>127</v>
      </c>
      <c r="E10" s="78" t="s">
        <v>115</v>
      </c>
      <c r="F10" s="125" t="s">
        <v>54</v>
      </c>
      <c r="G10" s="73" t="s">
        <v>54</v>
      </c>
      <c r="H10" s="73" t="s">
        <v>54</v>
      </c>
      <c r="I10" s="73" t="s">
        <v>54</v>
      </c>
      <c r="J10" s="73" t="s">
        <v>54</v>
      </c>
      <c r="K10" s="73" t="s">
        <v>54</v>
      </c>
      <c r="L10" s="73" t="s">
        <v>54</v>
      </c>
      <c r="M10" s="120" t="s">
        <v>54</v>
      </c>
      <c r="N10" s="73"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04"/>
      <c r="AB11" s="90"/>
      <c r="AC11" s="91"/>
      <c r="AD11" s="134"/>
    </row>
    <row r="12" spans="1:186" s="22" customFormat="1" ht="169.95" customHeight="1" x14ac:dyDescent="0.7">
      <c r="A12" s="71">
        <v>3</v>
      </c>
      <c r="B12" s="71" t="s">
        <v>114</v>
      </c>
      <c r="C12" s="48" t="s">
        <v>64</v>
      </c>
      <c r="D12" s="46" t="s">
        <v>120</v>
      </c>
      <c r="E12" s="84" t="s">
        <v>115</v>
      </c>
      <c r="F12" s="75" t="s">
        <v>54</v>
      </c>
      <c r="G12" s="74" t="s">
        <v>54</v>
      </c>
      <c r="H12" s="74" t="s">
        <v>54</v>
      </c>
      <c r="I12" s="74" t="s">
        <v>54</v>
      </c>
      <c r="J12" s="74" t="s">
        <v>54</v>
      </c>
      <c r="K12" s="74" t="s">
        <v>54</v>
      </c>
      <c r="L12" s="74" t="s">
        <v>54</v>
      </c>
      <c r="M12" s="118" t="s">
        <v>54</v>
      </c>
      <c r="N12" s="74"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75" t="s">
        <v>54</v>
      </c>
      <c r="J13" s="75" t="s">
        <v>54</v>
      </c>
      <c r="K13" s="75" t="s">
        <v>54</v>
      </c>
      <c r="L13" s="75" t="s">
        <v>54</v>
      </c>
      <c r="M13" s="118" t="s">
        <v>54</v>
      </c>
      <c r="N13" s="75"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77" t="s">
        <v>54</v>
      </c>
      <c r="J14" s="77" t="s">
        <v>54</v>
      </c>
      <c r="K14" s="77" t="s">
        <v>54</v>
      </c>
      <c r="L14" s="77" t="s">
        <v>54</v>
      </c>
      <c r="M14" s="119" t="s">
        <v>54</v>
      </c>
      <c r="N14" s="77"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136</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71" t="str">
        <f>IF(AND(AB10="",AB11="",AB12="",AB13="",AB14=""),"",IF(AND(SUM(AB10,AB12:AB13)=0.06,SUM(AC10:AC14)=0),"Bonus",IF(SUM(AC10:AC14)&lt;0,"Malus","Tolerance")))</f>
        <v/>
      </c>
      <c r="X18" s="173" t="str">
        <f>IF(W18="","",IF(W18="Bonus",0.02,IF(W18="Tolerance",0,SUM(AC10:AC14))))</f>
        <v/>
      </c>
      <c r="Y18" s="174"/>
    </row>
    <row r="19" spans="2:31" s="28" customFormat="1" ht="33" customHeight="1" x14ac:dyDescent="0.75">
      <c r="B19" s="47"/>
      <c r="C19" s="47"/>
      <c r="D19" s="51"/>
      <c r="E19" s="47"/>
      <c r="S19" s="21"/>
      <c r="T19" s="179"/>
      <c r="U19" s="180"/>
      <c r="V19" s="111"/>
      <c r="W19" s="172"/>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97" priority="1" operator="equal">
      <formula>"Malus"</formula>
    </cfRule>
    <cfRule type="cellIs" dxfId="96" priority="2" operator="equal">
      <formula>"Tolerance"</formula>
    </cfRule>
    <cfRule type="cellIs" dxfId="95" priority="3" operator="equal">
      <formula>"Bonus"</formula>
    </cfRule>
  </conditionalFormatting>
  <conditionalFormatting sqref="X18:X19">
    <cfRule type="cellIs" dxfId="94" priority="4" operator="equal">
      <formula>0</formula>
    </cfRule>
    <cfRule type="cellIs" dxfId="93" priority="5" operator="greaterThan">
      <formula>0</formula>
    </cfRule>
    <cfRule type="cellIs" dxfId="92" priority="6" operator="lessThan">
      <formula>0</formula>
    </cfRule>
  </conditionalFormatting>
  <conditionalFormatting sqref="AA12">
    <cfRule type="cellIs" dxfId="91" priority="22" operator="equal">
      <formula>"x"</formula>
    </cfRule>
  </conditionalFormatting>
  <conditionalFormatting sqref="AA11:AC11">
    <cfRule type="cellIs" dxfId="90" priority="23" operator="equal">
      <formula>"x"</formula>
    </cfRule>
  </conditionalFormatting>
  <conditionalFormatting sqref="AB10 AB12:AB14">
    <cfRule type="cellIs" dxfId="89" priority="10" operator="equal">
      <formula>-0.15</formula>
    </cfRule>
    <cfRule type="cellIs" dxfId="88" priority="11" operator="equal">
      <formula>-0.1</formula>
    </cfRule>
    <cfRule type="cellIs" dxfId="87" priority="12" operator="equal">
      <formula>-0.05</formula>
    </cfRule>
    <cfRule type="cellIs" dxfId="86" priority="13" operator="equal">
      <formula>-0.02</formula>
    </cfRule>
    <cfRule type="cellIs" dxfId="85" priority="14" operator="equal">
      <formula>0</formula>
    </cfRule>
    <cfRule type="cellIs" dxfId="84" priority="15" operator="equal">
      <formula>0.02</formula>
    </cfRule>
  </conditionalFormatting>
  <conditionalFormatting sqref="AC10 AC12:AC14">
    <cfRule type="cellIs" dxfId="83" priority="16" operator="equal">
      <formula>$I10</formula>
    </cfRule>
    <cfRule type="cellIs" dxfId="82" priority="17" operator="equal">
      <formula>$M10</formula>
    </cfRule>
    <cfRule type="cellIs" dxfId="81" priority="18" operator="equal">
      <formula>$L10</formula>
    </cfRule>
    <cfRule type="cellIs" dxfId="80" priority="19" operator="equal">
      <formula>$K10</formula>
    </cfRule>
    <cfRule type="cellIs" dxfId="79" priority="20" operator="equal">
      <formula>$J10</formula>
    </cfRule>
    <cfRule type="cellIs" dxfId="78" priority="21" operator="equal">
      <formula>$H10</formula>
    </cfRule>
  </conditionalFormatting>
  <dataValidations count="4">
    <dataValidation type="list" allowBlank="1" showInputMessage="1" showErrorMessage="1" sqref="AA14" xr:uid="{A64D55D0-DDFE-40CD-AA7B-2BDAF2983B4B}">
      <formula1>$U$14:$Y$14</formula1>
    </dataValidation>
    <dataValidation type="list" allowBlank="1" showInputMessage="1" showErrorMessage="1" sqref="AA13" xr:uid="{166050D9-41E4-4CC1-8CA8-73893E6B368A}">
      <formula1>$T$13:$Y$13</formula1>
    </dataValidation>
    <dataValidation type="list" allowBlank="1" showInputMessage="1" showErrorMessage="1" sqref="AA12" xr:uid="{3175840D-944A-4680-971C-837B526AABB2}">
      <formula1>$T$12:$Y$12</formula1>
    </dataValidation>
    <dataValidation type="list" allowBlank="1" showInputMessage="1" showErrorMessage="1" sqref="AA10" xr:uid="{D084C9E8-1DC9-4BB0-960F-F98D4346D34E}">
      <formula1>$T$10:$Y$10</formula1>
    </dataValidation>
  </dataValidations>
  <pageMargins left="0.7" right="0.7" top="0.75" bottom="0.75" header="0.3" footer="0.3"/>
  <pageSetup paperSize="9" orientation="portrait" r:id="rId1"/>
  <ignoredErrors>
    <ignoredError sqref="AB14"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5A8D-2943-488D-A505-02641E6604E0}">
  <sheetPr>
    <tabColor theme="3"/>
  </sheetPr>
  <dimension ref="A1:GD27"/>
  <sheetViews>
    <sheetView topLeftCell="O11" zoomScale="70" zoomScaleNormal="70" workbookViewId="0">
      <selection activeCell="T18" sqref="T18:U18"/>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19</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44" t="s">
        <v>43</v>
      </c>
      <c r="J9" s="44" t="s">
        <v>15</v>
      </c>
      <c r="K9" s="44" t="s">
        <v>44</v>
      </c>
      <c r="L9" s="44" t="s">
        <v>45</v>
      </c>
      <c r="M9" s="44" t="s">
        <v>46</v>
      </c>
      <c r="N9" s="129" t="s">
        <v>47</v>
      </c>
      <c r="O9" s="44"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41.15" customHeight="1" x14ac:dyDescent="0.7">
      <c r="A10" s="72">
        <v>1</v>
      </c>
      <c r="B10" s="72" t="s">
        <v>114</v>
      </c>
      <c r="C10" s="105" t="s">
        <v>103</v>
      </c>
      <c r="D10" s="128" t="s">
        <v>127</v>
      </c>
      <c r="E10" s="78" t="s">
        <v>115</v>
      </c>
      <c r="F10" s="125" t="s">
        <v>54</v>
      </c>
      <c r="G10" s="73" t="s">
        <v>54</v>
      </c>
      <c r="H10" s="73" t="s">
        <v>54</v>
      </c>
      <c r="I10" s="73" t="s">
        <v>54</v>
      </c>
      <c r="J10" s="73" t="s">
        <v>54</v>
      </c>
      <c r="K10" s="73" t="s">
        <v>54</v>
      </c>
      <c r="L10" s="73" t="s">
        <v>54</v>
      </c>
      <c r="M10" s="73" t="s">
        <v>54</v>
      </c>
      <c r="N10" s="120" t="s">
        <v>54</v>
      </c>
      <c r="O10" s="73"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84" t="s">
        <v>54</v>
      </c>
      <c r="M11" s="185"/>
      <c r="N11" s="185"/>
      <c r="O11" s="154" t="s">
        <v>54</v>
      </c>
      <c r="P11" s="155"/>
      <c r="Q11" s="155"/>
      <c r="R11" s="86">
        <v>0.1</v>
      </c>
      <c r="S11" s="80"/>
      <c r="T11" s="87" t="s">
        <v>55</v>
      </c>
      <c r="U11" s="85" t="s">
        <v>59</v>
      </c>
      <c r="V11" s="88" t="s">
        <v>60</v>
      </c>
      <c r="W11" s="88" t="s">
        <v>61</v>
      </c>
      <c r="X11" s="85" t="s">
        <v>56</v>
      </c>
      <c r="Y11" s="85" t="s">
        <v>62</v>
      </c>
      <c r="Z11" s="89"/>
      <c r="AA11" s="113"/>
      <c r="AB11" s="96" t="str">
        <f>_xlfn.XLOOKUP(AA11,T11:Y11,T9:Y9,"",0)</f>
        <v/>
      </c>
      <c r="AC11" s="69" t="str">
        <f>IF(AB11&gt;=0,"",AB11*$R11)</f>
        <v/>
      </c>
      <c r="AD11" s="132"/>
    </row>
    <row r="12" spans="1:186" s="22" customFormat="1" ht="169.95" customHeight="1" x14ac:dyDescent="0.7">
      <c r="A12" s="71">
        <v>3</v>
      </c>
      <c r="B12" s="71" t="s">
        <v>114</v>
      </c>
      <c r="C12" s="48" t="s">
        <v>64</v>
      </c>
      <c r="D12" s="46" t="s">
        <v>120</v>
      </c>
      <c r="E12" s="84" t="s">
        <v>115</v>
      </c>
      <c r="F12" s="75" t="s">
        <v>54</v>
      </c>
      <c r="G12" s="74" t="s">
        <v>54</v>
      </c>
      <c r="H12" s="74" t="s">
        <v>54</v>
      </c>
      <c r="I12" s="74" t="s">
        <v>54</v>
      </c>
      <c r="J12" s="74" t="s">
        <v>54</v>
      </c>
      <c r="K12" s="74" t="s">
        <v>54</v>
      </c>
      <c r="L12" s="74" t="s">
        <v>54</v>
      </c>
      <c r="M12" s="74" t="s">
        <v>54</v>
      </c>
      <c r="N12" s="118" t="s">
        <v>54</v>
      </c>
      <c r="O12" s="74"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75" t="s">
        <v>54</v>
      </c>
      <c r="J13" s="75" t="s">
        <v>54</v>
      </c>
      <c r="K13" s="75" t="s">
        <v>54</v>
      </c>
      <c r="L13" s="75" t="s">
        <v>54</v>
      </c>
      <c r="M13" s="75" t="s">
        <v>54</v>
      </c>
      <c r="N13" s="118" t="s">
        <v>54</v>
      </c>
      <c r="O13" s="75"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77" t="s">
        <v>54</v>
      </c>
      <c r="J14" s="77" t="s">
        <v>54</v>
      </c>
      <c r="K14" s="77" t="s">
        <v>54</v>
      </c>
      <c r="L14" s="77" t="s">
        <v>54</v>
      </c>
      <c r="M14" s="77" t="s">
        <v>54</v>
      </c>
      <c r="N14" s="119" t="s">
        <v>54</v>
      </c>
      <c r="O14" s="77"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137</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82" t="str">
        <f>IF(AND(AB10="",AB11="",AB12="",AB13="",AB14=""),"",IF(AND(SUM(AB10:AB14)=0.08,SUM(AC10:AC14)=0),"Bonus",IF(SUM(AC10:AC14)&lt;0,"Malus","Tolerance")))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83"/>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77" priority="1" operator="equal">
      <formula>"Malus"</formula>
    </cfRule>
    <cfRule type="cellIs" dxfId="76" priority="2" operator="equal">
      <formula>"Tolerance"</formula>
    </cfRule>
    <cfRule type="cellIs" dxfId="75" priority="3" operator="equal">
      <formula>"Bonus"</formula>
    </cfRule>
  </conditionalFormatting>
  <conditionalFormatting sqref="X18:X19">
    <cfRule type="cellIs" dxfId="74" priority="17" operator="equal">
      <formula>0</formula>
    </cfRule>
    <cfRule type="cellIs" dxfId="73" priority="18" operator="greaterThan">
      <formula>0</formula>
    </cfRule>
    <cfRule type="cellIs" dxfId="72" priority="19" operator="lessThan">
      <formula>0</formula>
    </cfRule>
  </conditionalFormatting>
  <conditionalFormatting sqref="AA11:AA12">
    <cfRule type="cellIs" dxfId="71" priority="16" operator="equal">
      <formula>"x"</formula>
    </cfRule>
  </conditionalFormatting>
  <conditionalFormatting sqref="AB10:AB14">
    <cfRule type="cellIs" dxfId="70" priority="4" operator="equal">
      <formula>-0.15</formula>
    </cfRule>
    <cfRule type="cellIs" dxfId="69" priority="5" operator="equal">
      <formula>-0.1</formula>
    </cfRule>
    <cfRule type="cellIs" dxfId="68" priority="6" operator="equal">
      <formula>-0.05</formula>
    </cfRule>
    <cfRule type="cellIs" dxfId="67" priority="7" operator="equal">
      <formula>-0.02</formula>
    </cfRule>
    <cfRule type="cellIs" dxfId="66" priority="8" operator="equal">
      <formula>0</formula>
    </cfRule>
    <cfRule type="cellIs" dxfId="65" priority="9" operator="equal">
      <formula>0.02</formula>
    </cfRule>
  </conditionalFormatting>
  <conditionalFormatting sqref="AC10:AC14">
    <cfRule type="cellIs" dxfId="64" priority="10" operator="equal">
      <formula>$I10</formula>
    </cfRule>
    <cfRule type="cellIs" dxfId="63" priority="11" operator="equal">
      <formula>$M10</formula>
    </cfRule>
    <cfRule type="cellIs" dxfId="62" priority="12" operator="equal">
      <formula>$L10</formula>
    </cfRule>
    <cfRule type="cellIs" dxfId="61" priority="13" operator="equal">
      <formula>$K10</formula>
    </cfRule>
    <cfRule type="cellIs" dxfId="60" priority="14" operator="equal">
      <formula>$J10</formula>
    </cfRule>
    <cfRule type="cellIs" dxfId="59" priority="15" operator="equal">
      <formula>$H10</formula>
    </cfRule>
  </conditionalFormatting>
  <dataValidations count="5">
    <dataValidation type="list" allowBlank="1" showInputMessage="1" showErrorMessage="1" sqref="AA10" xr:uid="{B55D7CB1-AD4D-4E40-9DD0-0AF36C125A2E}">
      <formula1>$T$10:$Y$10</formula1>
    </dataValidation>
    <dataValidation type="list" allowBlank="1" showInputMessage="1" showErrorMessage="1" sqref="AA12" xr:uid="{D557B5D8-43B4-41C9-BCD2-F30A5BC6EB4A}">
      <formula1>$T$12:$Y$12</formula1>
    </dataValidation>
    <dataValidation type="list" allowBlank="1" showInputMessage="1" showErrorMessage="1" sqref="AA13" xr:uid="{771B872C-D2BD-4F5D-A862-002BDFE86ADC}">
      <formula1>$T$13:$Y$13</formula1>
    </dataValidation>
    <dataValidation type="list" allowBlank="1" showInputMessage="1" showErrorMessage="1" sqref="AA14" xr:uid="{3337B42F-FDAB-444E-86C1-8443E22D844B}">
      <formula1>$U$14:$Y$14</formula1>
    </dataValidation>
    <dataValidation type="list" allowBlank="1" showInputMessage="1" showErrorMessage="1" sqref="AA11" xr:uid="{850889BC-B518-4C47-A388-9B294CB82BB1}">
      <formula1>$T$11:$Y$11</formula1>
    </dataValidation>
  </dataValidations>
  <pageMargins left="0.7" right="0.7" top="0.75" bottom="0.75" header="0.3" footer="0.3"/>
  <pageSetup paperSize="9" orientation="portrait" r:id="rId1"/>
  <ignoredErrors>
    <ignoredError sqref="AB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F047-CB49-494B-8FC7-268076E59F6E}">
  <sheetPr>
    <tabColor theme="3"/>
  </sheetPr>
  <dimension ref="A1:GD27"/>
  <sheetViews>
    <sheetView topLeftCell="A9" zoomScale="55" zoomScaleNormal="55" workbookViewId="0">
      <selection activeCell="I19" sqref="I19"/>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20</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44" t="s">
        <v>43</v>
      </c>
      <c r="J9" s="44" t="s">
        <v>15</v>
      </c>
      <c r="K9" s="44" t="s">
        <v>44</v>
      </c>
      <c r="L9" s="44" t="s">
        <v>45</v>
      </c>
      <c r="M9" s="44" t="s">
        <v>46</v>
      </c>
      <c r="N9" s="44" t="s">
        <v>47</v>
      </c>
      <c r="O9" s="129" t="s">
        <v>48</v>
      </c>
      <c r="P9" s="44"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41.95" customHeight="1" x14ac:dyDescent="0.7">
      <c r="A10" s="72">
        <v>1</v>
      </c>
      <c r="B10" s="72" t="s">
        <v>114</v>
      </c>
      <c r="C10" s="105" t="s">
        <v>103</v>
      </c>
      <c r="D10" s="128" t="s">
        <v>127</v>
      </c>
      <c r="E10" s="78" t="s">
        <v>115</v>
      </c>
      <c r="F10" s="125" t="s">
        <v>54</v>
      </c>
      <c r="G10" s="73" t="s">
        <v>54</v>
      </c>
      <c r="H10" s="73" t="s">
        <v>54</v>
      </c>
      <c r="I10" s="73" t="s">
        <v>54</v>
      </c>
      <c r="J10" s="73" t="s">
        <v>54</v>
      </c>
      <c r="K10" s="73" t="s">
        <v>54</v>
      </c>
      <c r="L10" s="73" t="s">
        <v>54</v>
      </c>
      <c r="M10" s="73" t="s">
        <v>54</v>
      </c>
      <c r="N10" s="73" t="s">
        <v>54</v>
      </c>
      <c r="O10" s="120" t="s">
        <v>54</v>
      </c>
      <c r="P10" s="73"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04"/>
      <c r="AB11" s="90"/>
      <c r="AC11" s="91"/>
      <c r="AD11" s="134"/>
    </row>
    <row r="12" spans="1:186" s="22" customFormat="1" ht="169.95" customHeight="1" x14ac:dyDescent="0.7">
      <c r="A12" s="71">
        <v>3</v>
      </c>
      <c r="B12" s="71" t="s">
        <v>114</v>
      </c>
      <c r="C12" s="48" t="s">
        <v>64</v>
      </c>
      <c r="D12" s="46" t="s">
        <v>120</v>
      </c>
      <c r="E12" s="84" t="s">
        <v>115</v>
      </c>
      <c r="F12" s="75" t="s">
        <v>54</v>
      </c>
      <c r="G12" s="74" t="s">
        <v>54</v>
      </c>
      <c r="H12" s="74" t="s">
        <v>54</v>
      </c>
      <c r="I12" s="74" t="s">
        <v>54</v>
      </c>
      <c r="J12" s="74" t="s">
        <v>54</v>
      </c>
      <c r="K12" s="74" t="s">
        <v>54</v>
      </c>
      <c r="L12" s="74" t="s">
        <v>54</v>
      </c>
      <c r="M12" s="74" t="s">
        <v>54</v>
      </c>
      <c r="N12" s="74" t="s">
        <v>54</v>
      </c>
      <c r="O12" s="118" t="s">
        <v>54</v>
      </c>
      <c r="P12" s="74"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75" t="s">
        <v>54</v>
      </c>
      <c r="J13" s="75" t="s">
        <v>54</v>
      </c>
      <c r="K13" s="75" t="s">
        <v>54</v>
      </c>
      <c r="L13" s="75" t="s">
        <v>54</v>
      </c>
      <c r="M13" s="75" t="s">
        <v>54</v>
      </c>
      <c r="N13" s="75" t="s">
        <v>54</v>
      </c>
      <c r="O13" s="118" t="s">
        <v>54</v>
      </c>
      <c r="P13" s="75"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77" t="s">
        <v>54</v>
      </c>
      <c r="J14" s="77" t="s">
        <v>54</v>
      </c>
      <c r="K14" s="77" t="s">
        <v>54</v>
      </c>
      <c r="L14" s="77" t="s">
        <v>54</v>
      </c>
      <c r="M14" s="77" t="s">
        <v>54</v>
      </c>
      <c r="N14" s="77" t="s">
        <v>54</v>
      </c>
      <c r="O14" s="119" t="s">
        <v>54</v>
      </c>
      <c r="P14" s="77"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138</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71" t="str">
        <f>IF(AND(AB10="",AB11="",AB12="",AB13="",AB14=""),"",IF(AND(SUM(AB10,AB12:AB13)=0.06,SUM(AC10:AC14)=0),"Bonus",IF(SUM(AC10:AC14)&lt;0,"Malus","Tolerance")))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72"/>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58" priority="1" operator="equal">
      <formula>"Malus"</formula>
    </cfRule>
    <cfRule type="cellIs" dxfId="57" priority="2" operator="equal">
      <formula>"Tolerance"</formula>
    </cfRule>
    <cfRule type="cellIs" dxfId="56" priority="3" operator="equal">
      <formula>"Bonus"</formula>
    </cfRule>
  </conditionalFormatting>
  <conditionalFormatting sqref="X18:X19">
    <cfRule type="cellIs" dxfId="55" priority="4" operator="equal">
      <formula>0</formula>
    </cfRule>
    <cfRule type="cellIs" dxfId="54" priority="5" operator="greaterThan">
      <formula>0</formula>
    </cfRule>
    <cfRule type="cellIs" dxfId="53" priority="6" operator="lessThan">
      <formula>0</formula>
    </cfRule>
  </conditionalFormatting>
  <conditionalFormatting sqref="AA12">
    <cfRule type="cellIs" dxfId="52" priority="22" operator="equal">
      <formula>"x"</formula>
    </cfRule>
  </conditionalFormatting>
  <conditionalFormatting sqref="AA11:AC11">
    <cfRule type="cellIs" dxfId="51" priority="23" operator="equal">
      <formula>"x"</formula>
    </cfRule>
  </conditionalFormatting>
  <conditionalFormatting sqref="AB10 AB12:AB14">
    <cfRule type="cellIs" dxfId="50" priority="10" operator="equal">
      <formula>-0.15</formula>
    </cfRule>
    <cfRule type="cellIs" dxfId="49" priority="11" operator="equal">
      <formula>-0.1</formula>
    </cfRule>
    <cfRule type="cellIs" dxfId="48" priority="12" operator="equal">
      <formula>-0.05</formula>
    </cfRule>
    <cfRule type="cellIs" dxfId="47" priority="13" operator="equal">
      <formula>-0.02</formula>
    </cfRule>
    <cfRule type="cellIs" dxfId="46" priority="14" operator="equal">
      <formula>0</formula>
    </cfRule>
    <cfRule type="cellIs" dxfId="45" priority="15" operator="equal">
      <formula>0.02</formula>
    </cfRule>
  </conditionalFormatting>
  <conditionalFormatting sqref="AC10 AC12:AC14">
    <cfRule type="cellIs" dxfId="44" priority="16" operator="equal">
      <formula>$I10</formula>
    </cfRule>
    <cfRule type="cellIs" dxfId="43" priority="17" operator="equal">
      <formula>$M10</formula>
    </cfRule>
    <cfRule type="cellIs" dxfId="42" priority="18" operator="equal">
      <formula>$L10</formula>
    </cfRule>
    <cfRule type="cellIs" dxfId="41" priority="19" operator="equal">
      <formula>$K10</formula>
    </cfRule>
    <cfRule type="cellIs" dxfId="40" priority="20" operator="equal">
      <formula>$J10</formula>
    </cfRule>
    <cfRule type="cellIs" dxfId="39" priority="21" operator="equal">
      <formula>$H10</formula>
    </cfRule>
  </conditionalFormatting>
  <dataValidations count="4">
    <dataValidation type="list" allowBlank="1" showInputMessage="1" showErrorMessage="1" sqref="AA14" xr:uid="{CC8EE965-C353-4773-978A-0BFF00F36101}">
      <formula1>$U$14:$Y$14</formula1>
    </dataValidation>
    <dataValidation type="list" allowBlank="1" showInputMessage="1" showErrorMessage="1" sqref="AA13" xr:uid="{FB05D450-63B1-434F-A541-1F074FDC0D96}">
      <formula1>$T$13:$Y$13</formula1>
    </dataValidation>
    <dataValidation type="list" allowBlank="1" showInputMessage="1" showErrorMessage="1" sqref="AA12" xr:uid="{909AD3AB-92BD-4051-A536-A426A2778670}">
      <formula1>$T$12:$Y$12</formula1>
    </dataValidation>
    <dataValidation type="list" allowBlank="1" showInputMessage="1" showErrorMessage="1" sqref="AA10" xr:uid="{0DCC25A6-E026-4CA4-A021-9D393030C41E}">
      <formula1>$T$10:$Y$10</formula1>
    </dataValidation>
  </dataValidations>
  <pageMargins left="0.7" right="0.7" top="0.75" bottom="0.75" header="0.3" footer="0.3"/>
  <pageSetup paperSize="9" orientation="portrait" r:id="rId1"/>
  <ignoredErrors>
    <ignoredError sqref="AB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1AF06-D7ED-4554-AD27-41450EB2B446}">
  <sheetPr>
    <tabColor theme="3"/>
  </sheetPr>
  <dimension ref="A1:GD27"/>
  <sheetViews>
    <sheetView topLeftCell="E10" zoomScale="70" zoomScaleNormal="70" workbookViewId="0">
      <selection activeCell="T18" sqref="T18:U18"/>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21</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44" t="s">
        <v>43</v>
      </c>
      <c r="J9" s="44" t="s">
        <v>15</v>
      </c>
      <c r="K9" s="44" t="s">
        <v>44</v>
      </c>
      <c r="L9" s="44" t="s">
        <v>45</v>
      </c>
      <c r="M9" s="44" t="s">
        <v>46</v>
      </c>
      <c r="N9" s="44" t="s">
        <v>47</v>
      </c>
      <c r="O9" s="44" t="s">
        <v>48</v>
      </c>
      <c r="P9" s="129" t="s">
        <v>49</v>
      </c>
      <c r="Q9" s="44"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38.15" customHeight="1" x14ac:dyDescent="0.7">
      <c r="A10" s="72">
        <v>1</v>
      </c>
      <c r="B10" s="72" t="s">
        <v>114</v>
      </c>
      <c r="C10" s="105" t="s">
        <v>103</v>
      </c>
      <c r="D10" s="128" t="s">
        <v>127</v>
      </c>
      <c r="E10" s="78" t="s">
        <v>115</v>
      </c>
      <c r="F10" s="125" t="s">
        <v>54</v>
      </c>
      <c r="G10" s="73" t="s">
        <v>54</v>
      </c>
      <c r="H10" s="73" t="s">
        <v>54</v>
      </c>
      <c r="I10" s="73" t="s">
        <v>54</v>
      </c>
      <c r="J10" s="73" t="s">
        <v>54</v>
      </c>
      <c r="K10" s="73" t="s">
        <v>54</v>
      </c>
      <c r="L10" s="73" t="s">
        <v>54</v>
      </c>
      <c r="M10" s="73" t="s">
        <v>54</v>
      </c>
      <c r="N10" s="73" t="s">
        <v>54</v>
      </c>
      <c r="O10" s="73" t="s">
        <v>54</v>
      </c>
      <c r="P10" s="120" t="s">
        <v>54</v>
      </c>
      <c r="Q10" s="73"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54" t="s">
        <v>54</v>
      </c>
      <c r="M11" s="155"/>
      <c r="N11" s="155"/>
      <c r="O11" s="154" t="s">
        <v>54</v>
      </c>
      <c r="P11" s="155"/>
      <c r="Q11" s="155"/>
      <c r="R11" s="86">
        <v>0.1</v>
      </c>
      <c r="S11" s="80"/>
      <c r="T11" s="87" t="s">
        <v>55</v>
      </c>
      <c r="U11" s="85" t="s">
        <v>59</v>
      </c>
      <c r="V11" s="88" t="s">
        <v>60</v>
      </c>
      <c r="W11" s="88" t="s">
        <v>61</v>
      </c>
      <c r="X11" s="85" t="s">
        <v>56</v>
      </c>
      <c r="Y11" s="85" t="s">
        <v>62</v>
      </c>
      <c r="Z11" s="89"/>
      <c r="AA11" s="104"/>
      <c r="AB11" s="90"/>
      <c r="AC11" s="91"/>
      <c r="AD11" s="134"/>
    </row>
    <row r="12" spans="1:186" s="22" customFormat="1" ht="169.95" customHeight="1" x14ac:dyDescent="0.7">
      <c r="A12" s="71">
        <v>3</v>
      </c>
      <c r="B12" s="71" t="s">
        <v>114</v>
      </c>
      <c r="C12" s="48" t="s">
        <v>64</v>
      </c>
      <c r="D12" s="46" t="s">
        <v>120</v>
      </c>
      <c r="E12" s="84" t="s">
        <v>115</v>
      </c>
      <c r="F12" s="75" t="s">
        <v>54</v>
      </c>
      <c r="G12" s="74" t="s">
        <v>54</v>
      </c>
      <c r="H12" s="74" t="s">
        <v>54</v>
      </c>
      <c r="I12" s="74" t="s">
        <v>54</v>
      </c>
      <c r="J12" s="74" t="s">
        <v>54</v>
      </c>
      <c r="K12" s="74" t="s">
        <v>54</v>
      </c>
      <c r="L12" s="74" t="s">
        <v>54</v>
      </c>
      <c r="M12" s="74" t="s">
        <v>54</v>
      </c>
      <c r="N12" s="74" t="s">
        <v>54</v>
      </c>
      <c r="O12" s="74" t="s">
        <v>54</v>
      </c>
      <c r="P12" s="118" t="s">
        <v>54</v>
      </c>
      <c r="Q12" s="74"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75" t="s">
        <v>54</v>
      </c>
      <c r="J13" s="75" t="s">
        <v>54</v>
      </c>
      <c r="K13" s="75" t="s">
        <v>54</v>
      </c>
      <c r="L13" s="75" t="s">
        <v>54</v>
      </c>
      <c r="M13" s="75" t="s">
        <v>54</v>
      </c>
      <c r="N13" s="75" t="s">
        <v>54</v>
      </c>
      <c r="O13" s="75" t="s">
        <v>54</v>
      </c>
      <c r="P13" s="118" t="s">
        <v>54</v>
      </c>
      <c r="Q13" s="75"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77" t="s">
        <v>54</v>
      </c>
      <c r="J14" s="77" t="s">
        <v>54</v>
      </c>
      <c r="K14" s="77" t="s">
        <v>54</v>
      </c>
      <c r="L14" s="77" t="s">
        <v>54</v>
      </c>
      <c r="M14" s="77" t="s">
        <v>54</v>
      </c>
      <c r="N14" s="77" t="s">
        <v>54</v>
      </c>
      <c r="O14" s="77" t="s">
        <v>54</v>
      </c>
      <c r="P14" s="119" t="s">
        <v>54</v>
      </c>
      <c r="Q14" s="77"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139</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71" t="str">
        <f>IF(AND(AB10="",AB11="",AB12="",AB13="",AB14=""),"",IF(AND(SUM(AB10,AB12:AB13)=0.06,SUM(AC10:AC14)=0),"Bonus",IF(SUM(AC10:AC14)&lt;0,"Malus","Tolerance")))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72"/>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38" priority="1" operator="equal">
      <formula>"Malus"</formula>
    </cfRule>
    <cfRule type="cellIs" dxfId="37" priority="2" operator="equal">
      <formula>"Tolerance"</formula>
    </cfRule>
    <cfRule type="cellIs" dxfId="36" priority="3" operator="equal">
      <formula>"Bonus"</formula>
    </cfRule>
  </conditionalFormatting>
  <conditionalFormatting sqref="X18:X19">
    <cfRule type="cellIs" dxfId="35" priority="4" operator="equal">
      <formula>0</formula>
    </cfRule>
    <cfRule type="cellIs" dxfId="34" priority="5" operator="greaterThan">
      <formula>0</formula>
    </cfRule>
    <cfRule type="cellIs" dxfId="33" priority="6" operator="lessThan">
      <formula>0</formula>
    </cfRule>
  </conditionalFormatting>
  <conditionalFormatting sqref="AA12">
    <cfRule type="cellIs" dxfId="32" priority="22" operator="equal">
      <formula>"x"</formula>
    </cfRule>
  </conditionalFormatting>
  <conditionalFormatting sqref="AA11:AC11">
    <cfRule type="cellIs" dxfId="31" priority="23" operator="equal">
      <formula>"x"</formula>
    </cfRule>
  </conditionalFormatting>
  <conditionalFormatting sqref="AB10 AB12:AB14">
    <cfRule type="cellIs" dxfId="30" priority="10" operator="equal">
      <formula>-0.15</formula>
    </cfRule>
    <cfRule type="cellIs" dxfId="29" priority="11" operator="equal">
      <formula>-0.1</formula>
    </cfRule>
    <cfRule type="cellIs" dxfId="28" priority="12" operator="equal">
      <formula>-0.05</formula>
    </cfRule>
    <cfRule type="cellIs" dxfId="27" priority="13" operator="equal">
      <formula>-0.02</formula>
    </cfRule>
    <cfRule type="cellIs" dxfId="26" priority="14" operator="equal">
      <formula>0</formula>
    </cfRule>
    <cfRule type="cellIs" dxfId="25" priority="15" operator="equal">
      <formula>0.02</formula>
    </cfRule>
  </conditionalFormatting>
  <conditionalFormatting sqref="AC10 AC12:AC14">
    <cfRule type="cellIs" dxfId="24" priority="16" operator="equal">
      <formula>$I10</formula>
    </cfRule>
    <cfRule type="cellIs" dxfId="23" priority="17" operator="equal">
      <formula>$M10</formula>
    </cfRule>
    <cfRule type="cellIs" dxfId="22" priority="18" operator="equal">
      <formula>$L10</formula>
    </cfRule>
    <cfRule type="cellIs" dxfId="21" priority="19" operator="equal">
      <formula>$K10</formula>
    </cfRule>
    <cfRule type="cellIs" dxfId="20" priority="20" operator="equal">
      <formula>$J10</formula>
    </cfRule>
    <cfRule type="cellIs" dxfId="19" priority="21" operator="equal">
      <formula>$H10</formula>
    </cfRule>
  </conditionalFormatting>
  <dataValidations count="4">
    <dataValidation type="list" allowBlank="1" showInputMessage="1" showErrorMessage="1" sqref="AA10" xr:uid="{47B7B34F-4B53-4F0B-AC35-094833365609}">
      <formula1>$T$10:$Y$10</formula1>
    </dataValidation>
    <dataValidation type="list" allowBlank="1" showInputMessage="1" showErrorMessage="1" sqref="AA12" xr:uid="{21B699BE-8591-4BF0-ADDF-F99C3290221E}">
      <formula1>$T$12:$Y$12</formula1>
    </dataValidation>
    <dataValidation type="list" allowBlank="1" showInputMessage="1" showErrorMessage="1" sqref="AA13" xr:uid="{ADFDCF1D-8DC0-40E7-BD2C-26D597767230}">
      <formula1>$T$13:$Y$13</formula1>
    </dataValidation>
    <dataValidation type="list" allowBlank="1" showInputMessage="1" showErrorMessage="1" sqref="AA14" xr:uid="{787FC8E5-FA52-421C-8A6F-66AB34312690}">
      <formula1>$U$14:$Y$14</formula1>
    </dataValidation>
  </dataValidations>
  <pageMargins left="0.7" right="0.7" top="0.75" bottom="0.75" header="0.3" footer="0.3"/>
  <pageSetup paperSize="9" orientation="portrait" r:id="rId1"/>
  <ignoredErrors>
    <ignoredError sqref="AB14"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1332-197F-401B-9307-326FECE389FF}">
  <sheetPr>
    <tabColor theme="3"/>
  </sheetPr>
  <dimension ref="A1:GD27"/>
  <sheetViews>
    <sheetView topLeftCell="B7" zoomScale="55" zoomScaleNormal="55" workbookViewId="0">
      <selection activeCell="T18" sqref="T18:U18"/>
    </sheetView>
  </sheetViews>
  <sheetFormatPr baseColWidth="10" defaultColWidth="9.08984375" defaultRowHeight="13" outlineLevelCol="1" x14ac:dyDescent="0.6"/>
  <cols>
    <col min="1" max="1" width="6.86328125" style="21" customWidth="1"/>
    <col min="2" max="2" width="11.08984375" style="21" bestFit="1" customWidth="1"/>
    <col min="3" max="3" width="32.453125" style="21" customWidth="1"/>
    <col min="4" max="4" width="99.08984375" style="52" customWidth="1"/>
    <col min="5" max="5" width="15.08984375" style="21" customWidth="1"/>
    <col min="6" max="17" width="4" style="21" customWidth="1"/>
    <col min="18" max="18" width="11.86328125" style="21" customWidth="1"/>
    <col min="19" max="19" width="3.76953125" style="21" customWidth="1"/>
    <col min="20" max="25" width="11.453125" style="21" customWidth="1"/>
    <col min="26" max="26" width="4.2265625" style="21" customWidth="1"/>
    <col min="27" max="28" width="12.453125" style="21" customWidth="1"/>
    <col min="29" max="29" width="12.453125" style="21" customWidth="1" outlineLevel="1"/>
    <col min="30" max="30" width="44.6796875" style="21" customWidth="1"/>
    <col min="31" max="16384" width="9.08984375" style="21"/>
  </cols>
  <sheetData>
    <row r="1" spans="1:186" ht="73.2" customHeight="1" thickBot="1" x14ac:dyDescent="0.75">
      <c r="A1" s="146" t="s">
        <v>2</v>
      </c>
      <c r="B1" s="147"/>
      <c r="C1" s="147"/>
      <c r="D1" s="147"/>
      <c r="E1" s="147"/>
      <c r="F1" s="147"/>
      <c r="G1" s="116"/>
      <c r="H1" s="116"/>
      <c r="I1" s="116"/>
      <c r="J1" s="116"/>
      <c r="K1" s="116"/>
      <c r="L1" s="116"/>
      <c r="M1" s="116"/>
      <c r="N1" s="116"/>
      <c r="O1" s="116"/>
      <c r="P1" s="116"/>
      <c r="Q1" s="116"/>
      <c r="R1" s="117"/>
    </row>
    <row r="2" spans="1:186" s="28" customFormat="1" ht="16" x14ac:dyDescent="0.8">
      <c r="A2" s="29"/>
      <c r="B2" s="47"/>
      <c r="C2" s="47"/>
      <c r="D2" s="51"/>
      <c r="E2" s="47"/>
      <c r="S2" s="21"/>
    </row>
    <row r="3" spans="1:186" s="28" customFormat="1" ht="13.5" x14ac:dyDescent="0.7">
      <c r="A3" s="31" t="s">
        <v>31</v>
      </c>
      <c r="B3" s="54" t="s">
        <v>22</v>
      </c>
      <c r="C3" s="47"/>
      <c r="D3" s="51"/>
      <c r="E3" s="47"/>
      <c r="S3" s="21"/>
    </row>
    <row r="4" spans="1:186" s="28" customFormat="1" ht="7.5" customHeight="1" x14ac:dyDescent="0.7">
      <c r="B4" s="47"/>
      <c r="C4" s="47"/>
      <c r="D4" s="51"/>
      <c r="E4" s="47"/>
      <c r="S4" s="21"/>
    </row>
    <row r="5" spans="1:186" s="28" customFormat="1" ht="7.5" customHeight="1" thickBot="1" x14ac:dyDescent="0.85">
      <c r="B5" s="47"/>
      <c r="C5" s="47"/>
      <c r="D5" s="51"/>
      <c r="E5" s="47"/>
      <c r="S5" s="21"/>
    </row>
    <row r="6" spans="1:186" s="28" customFormat="1" ht="32.25" customHeight="1" thickBot="1" x14ac:dyDescent="0.85">
      <c r="B6" s="47"/>
      <c r="C6" s="47"/>
      <c r="D6" s="51"/>
      <c r="E6" s="156" t="s">
        <v>126</v>
      </c>
      <c r="F6" s="157"/>
      <c r="G6" s="157"/>
      <c r="H6" s="157"/>
      <c r="I6" s="157"/>
      <c r="J6" s="157"/>
      <c r="K6" s="157"/>
      <c r="L6" s="157"/>
      <c r="M6" s="157"/>
      <c r="N6" s="157"/>
      <c r="O6" s="157"/>
      <c r="P6" s="157"/>
      <c r="Q6" s="158"/>
      <c r="S6" s="21"/>
    </row>
    <row r="7" spans="1:186" s="28" customFormat="1" ht="24" customHeight="1" thickBot="1" x14ac:dyDescent="0.85">
      <c r="B7" s="47"/>
      <c r="C7" s="47"/>
      <c r="D7" s="51"/>
      <c r="E7" s="47"/>
      <c r="S7" s="21"/>
      <c r="T7" s="159" t="s">
        <v>32</v>
      </c>
      <c r="U7" s="160"/>
      <c r="V7" s="160"/>
      <c r="W7" s="160"/>
      <c r="X7" s="160"/>
      <c r="Y7" s="161"/>
    </row>
    <row r="8" spans="1:186" s="28" customFormat="1" ht="41.7" customHeight="1" x14ac:dyDescent="0.75">
      <c r="B8" s="47"/>
      <c r="C8" s="57"/>
      <c r="D8" s="55"/>
      <c r="E8" s="57"/>
      <c r="F8" s="55"/>
      <c r="G8" s="55"/>
      <c r="H8" s="55"/>
      <c r="I8" s="55"/>
      <c r="J8" s="55"/>
      <c r="K8" s="55"/>
      <c r="L8" s="55"/>
      <c r="M8" s="55"/>
      <c r="N8" s="55"/>
      <c r="O8" s="55"/>
      <c r="P8" s="55"/>
      <c r="Q8" s="55"/>
      <c r="R8" s="56"/>
      <c r="S8" s="21"/>
      <c r="T8" s="25" t="s">
        <v>11</v>
      </c>
      <c r="U8" s="41" t="s">
        <v>33</v>
      </c>
      <c r="V8" s="165" t="s">
        <v>34</v>
      </c>
      <c r="W8" s="166"/>
      <c r="X8" s="166"/>
      <c r="Y8" s="167"/>
      <c r="Z8" s="58"/>
      <c r="AA8" s="162" t="s">
        <v>106</v>
      </c>
      <c r="AB8" s="163"/>
      <c r="AC8" s="163"/>
      <c r="AD8" s="164"/>
    </row>
    <row r="9" spans="1:186" s="30" customFormat="1" ht="41.15" customHeight="1" x14ac:dyDescent="0.7">
      <c r="A9" s="45" t="s">
        <v>36</v>
      </c>
      <c r="B9" s="42" t="s">
        <v>113</v>
      </c>
      <c r="C9" s="43" t="s">
        <v>37</v>
      </c>
      <c r="D9" s="43" t="s">
        <v>38</v>
      </c>
      <c r="E9" s="43" t="s">
        <v>39</v>
      </c>
      <c r="F9" s="53" t="s">
        <v>40</v>
      </c>
      <c r="G9" s="44" t="s">
        <v>41</v>
      </c>
      <c r="H9" s="44" t="s">
        <v>42</v>
      </c>
      <c r="I9" s="44" t="s">
        <v>43</v>
      </c>
      <c r="J9" s="44" t="s">
        <v>15</v>
      </c>
      <c r="K9" s="44" t="s">
        <v>44</v>
      </c>
      <c r="L9" s="44" t="s">
        <v>45</v>
      </c>
      <c r="M9" s="44" t="s">
        <v>46</v>
      </c>
      <c r="N9" s="44" t="s">
        <v>47</v>
      </c>
      <c r="O9" s="44" t="s">
        <v>48</v>
      </c>
      <c r="P9" s="44" t="s">
        <v>49</v>
      </c>
      <c r="Q9" s="129" t="s">
        <v>50</v>
      </c>
      <c r="R9" s="45" t="s">
        <v>51</v>
      </c>
      <c r="S9" s="21"/>
      <c r="T9" s="64">
        <v>0.02</v>
      </c>
      <c r="U9" s="63">
        <v>0</v>
      </c>
      <c r="V9" s="65">
        <v>-0.02</v>
      </c>
      <c r="W9" s="66">
        <v>-0.05</v>
      </c>
      <c r="X9" s="67">
        <v>-0.1</v>
      </c>
      <c r="Y9" s="68">
        <v>-0.15</v>
      </c>
      <c r="Z9" s="60"/>
      <c r="AA9" s="61" t="s">
        <v>35</v>
      </c>
      <c r="AB9" s="61" t="s">
        <v>105</v>
      </c>
      <c r="AC9" s="62" t="s">
        <v>52</v>
      </c>
      <c r="AD9" s="130" t="s">
        <v>128</v>
      </c>
    </row>
    <row r="10" spans="1:186" s="30" customFormat="1" ht="238.95" customHeight="1" x14ac:dyDescent="0.7">
      <c r="A10" s="72">
        <v>1</v>
      </c>
      <c r="B10" s="72" t="s">
        <v>114</v>
      </c>
      <c r="C10" s="105" t="s">
        <v>103</v>
      </c>
      <c r="D10" s="128" t="s">
        <v>127</v>
      </c>
      <c r="E10" s="78" t="s">
        <v>115</v>
      </c>
      <c r="F10" s="125" t="s">
        <v>54</v>
      </c>
      <c r="G10" s="73" t="s">
        <v>54</v>
      </c>
      <c r="H10" s="73" t="s">
        <v>54</v>
      </c>
      <c r="I10" s="73" t="s">
        <v>54</v>
      </c>
      <c r="J10" s="73" t="s">
        <v>54</v>
      </c>
      <c r="K10" s="73" t="s">
        <v>54</v>
      </c>
      <c r="L10" s="73" t="s">
        <v>54</v>
      </c>
      <c r="M10" s="73" t="s">
        <v>54</v>
      </c>
      <c r="N10" s="73" t="s">
        <v>54</v>
      </c>
      <c r="O10" s="73" t="s">
        <v>54</v>
      </c>
      <c r="P10" s="73" t="s">
        <v>54</v>
      </c>
      <c r="Q10" s="120" t="s">
        <v>54</v>
      </c>
      <c r="R10" s="79">
        <v>0.4</v>
      </c>
      <c r="S10" s="80"/>
      <c r="T10" s="81">
        <v>0</v>
      </c>
      <c r="U10" s="81">
        <v>3</v>
      </c>
      <c r="V10" s="81">
        <v>4</v>
      </c>
      <c r="W10" s="81">
        <v>5</v>
      </c>
      <c r="X10" s="81">
        <v>6</v>
      </c>
      <c r="Y10" s="82" t="s">
        <v>57</v>
      </c>
      <c r="Z10" s="83"/>
      <c r="AA10" s="112"/>
      <c r="AB10" s="108" t="str">
        <f>_xlfn.XLOOKUP(AA10,T10:Y10,T9:Y9,"",0)</f>
        <v/>
      </c>
      <c r="AC10" s="109" t="str">
        <f>IF(AB10&gt;=0,"",AB10*$R10)</f>
        <v/>
      </c>
      <c r="AD10" s="131"/>
    </row>
    <row r="11" spans="1:186" s="28" customFormat="1" ht="154.9" customHeight="1" x14ac:dyDescent="0.7">
      <c r="A11" s="71">
        <v>2</v>
      </c>
      <c r="B11" s="71" t="s">
        <v>114</v>
      </c>
      <c r="C11" s="48" t="s">
        <v>104</v>
      </c>
      <c r="D11" s="124" t="s">
        <v>119</v>
      </c>
      <c r="E11" s="84" t="s">
        <v>116</v>
      </c>
      <c r="F11" s="153" t="s">
        <v>54</v>
      </c>
      <c r="G11" s="153"/>
      <c r="H11" s="153"/>
      <c r="I11" s="154" t="s">
        <v>54</v>
      </c>
      <c r="J11" s="154"/>
      <c r="K11" s="154"/>
      <c r="L11" s="154" t="s">
        <v>54</v>
      </c>
      <c r="M11" s="155"/>
      <c r="N11" s="155"/>
      <c r="O11" s="184" t="s">
        <v>54</v>
      </c>
      <c r="P11" s="185"/>
      <c r="Q11" s="185"/>
      <c r="R11" s="86">
        <v>0.1</v>
      </c>
      <c r="S11" s="80"/>
      <c r="T11" s="87" t="s">
        <v>55</v>
      </c>
      <c r="U11" s="85" t="s">
        <v>59</v>
      </c>
      <c r="V11" s="88" t="s">
        <v>60</v>
      </c>
      <c r="W11" s="88" t="s">
        <v>61</v>
      </c>
      <c r="X11" s="85" t="s">
        <v>56</v>
      </c>
      <c r="Y11" s="85" t="s">
        <v>62</v>
      </c>
      <c r="Z11" s="89"/>
      <c r="AA11" s="113"/>
      <c r="AB11" s="96" t="str">
        <f>_xlfn.XLOOKUP(AA11,T11:Y11,T9:Y9,"",0)</f>
        <v/>
      </c>
      <c r="AC11" s="69" t="str">
        <f>IF(AB11&gt;=0,"",AB11*$R11)</f>
        <v/>
      </c>
      <c r="AD11" s="132"/>
    </row>
    <row r="12" spans="1:186" s="22" customFormat="1" ht="169.95" customHeight="1" x14ac:dyDescent="0.7">
      <c r="A12" s="71">
        <v>3</v>
      </c>
      <c r="B12" s="71" t="s">
        <v>114</v>
      </c>
      <c r="C12" s="48" t="s">
        <v>64</v>
      </c>
      <c r="D12" s="46" t="s">
        <v>120</v>
      </c>
      <c r="E12" s="84" t="s">
        <v>115</v>
      </c>
      <c r="F12" s="75" t="s">
        <v>54</v>
      </c>
      <c r="G12" s="74" t="s">
        <v>54</v>
      </c>
      <c r="H12" s="74" t="s">
        <v>54</v>
      </c>
      <c r="I12" s="74" t="s">
        <v>54</v>
      </c>
      <c r="J12" s="74" t="s">
        <v>54</v>
      </c>
      <c r="K12" s="74" t="s">
        <v>54</v>
      </c>
      <c r="L12" s="74" t="s">
        <v>54</v>
      </c>
      <c r="M12" s="74" t="s">
        <v>54</v>
      </c>
      <c r="N12" s="74" t="s">
        <v>54</v>
      </c>
      <c r="O12" s="74" t="s">
        <v>54</v>
      </c>
      <c r="P12" s="74" t="s">
        <v>54</v>
      </c>
      <c r="Q12" s="118" t="s">
        <v>54</v>
      </c>
      <c r="R12" s="92">
        <v>0.2</v>
      </c>
      <c r="S12" s="80"/>
      <c r="T12" s="93" t="s">
        <v>112</v>
      </c>
      <c r="U12" s="94" t="s">
        <v>107</v>
      </c>
      <c r="V12" s="94" t="s">
        <v>108</v>
      </c>
      <c r="W12" s="94" t="s">
        <v>109</v>
      </c>
      <c r="X12" s="94" t="s">
        <v>110</v>
      </c>
      <c r="Y12" s="94" t="s">
        <v>111</v>
      </c>
      <c r="Z12" s="95"/>
      <c r="AA12" s="113"/>
      <c r="AB12" s="96" t="str">
        <f>_xlfn.XLOOKUP(AA12,T12:Y12,T9:Y9,"",0)</f>
        <v/>
      </c>
      <c r="AC12" s="69" t="str">
        <f>IF(AB12&gt;=0,"",AB12*$R12)</f>
        <v/>
      </c>
      <c r="AD12" s="132"/>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s="28" customFormat="1" ht="60.45" customHeight="1" x14ac:dyDescent="0.7">
      <c r="A13" s="71">
        <v>4</v>
      </c>
      <c r="B13" s="71" t="s">
        <v>78</v>
      </c>
      <c r="C13" s="49" t="s">
        <v>121</v>
      </c>
      <c r="D13" s="97" t="s">
        <v>117</v>
      </c>
      <c r="E13" s="84" t="s">
        <v>115</v>
      </c>
      <c r="F13" s="75" t="s">
        <v>54</v>
      </c>
      <c r="G13" s="74" t="s">
        <v>54</v>
      </c>
      <c r="H13" s="75" t="s">
        <v>54</v>
      </c>
      <c r="I13" s="75" t="s">
        <v>54</v>
      </c>
      <c r="J13" s="75" t="s">
        <v>54</v>
      </c>
      <c r="K13" s="75" t="s">
        <v>54</v>
      </c>
      <c r="L13" s="75" t="s">
        <v>54</v>
      </c>
      <c r="M13" s="75" t="s">
        <v>54</v>
      </c>
      <c r="N13" s="75" t="s">
        <v>54</v>
      </c>
      <c r="O13" s="75" t="s">
        <v>54</v>
      </c>
      <c r="P13" s="75" t="s">
        <v>54</v>
      </c>
      <c r="Q13" s="118" t="s">
        <v>54</v>
      </c>
      <c r="R13" s="86">
        <v>0.15</v>
      </c>
      <c r="S13" s="80"/>
      <c r="T13" s="85" t="s">
        <v>55</v>
      </c>
      <c r="U13" s="86" t="s">
        <v>67</v>
      </c>
      <c r="V13" s="88" t="s">
        <v>60</v>
      </c>
      <c r="W13" s="88" t="s">
        <v>61</v>
      </c>
      <c r="X13" s="88" t="s">
        <v>56</v>
      </c>
      <c r="Y13" s="85" t="s">
        <v>118</v>
      </c>
      <c r="Z13" s="89"/>
      <c r="AA13" s="114"/>
      <c r="AB13" s="96" t="str">
        <f>_xlfn.XLOOKUP(AA13,T13:Y13,T9:Y9,"",0)</f>
        <v/>
      </c>
      <c r="AC13" s="69" t="str">
        <f>IF(AB13&gt;=0,"",AB13*$R13)</f>
        <v/>
      </c>
      <c r="AD13" s="132"/>
    </row>
    <row r="14" spans="1:186" s="28" customFormat="1" ht="228.75" customHeight="1" x14ac:dyDescent="0.7">
      <c r="A14" s="76">
        <v>5</v>
      </c>
      <c r="B14" s="76" t="s">
        <v>114</v>
      </c>
      <c r="C14" s="106" t="s">
        <v>66</v>
      </c>
      <c r="D14" s="107" t="s">
        <v>122</v>
      </c>
      <c r="E14" s="98" t="s">
        <v>115</v>
      </c>
      <c r="F14" s="77" t="s">
        <v>54</v>
      </c>
      <c r="G14" s="126" t="s">
        <v>54</v>
      </c>
      <c r="H14" s="77" t="s">
        <v>54</v>
      </c>
      <c r="I14" s="77" t="s">
        <v>54</v>
      </c>
      <c r="J14" s="77" t="s">
        <v>54</v>
      </c>
      <c r="K14" s="77" t="s">
        <v>54</v>
      </c>
      <c r="L14" s="77" t="s">
        <v>54</v>
      </c>
      <c r="M14" s="77" t="s">
        <v>54</v>
      </c>
      <c r="N14" s="77" t="s">
        <v>54</v>
      </c>
      <c r="O14" s="77" t="s">
        <v>54</v>
      </c>
      <c r="P14" s="77" t="s">
        <v>54</v>
      </c>
      <c r="Q14" s="119" t="s">
        <v>54</v>
      </c>
      <c r="R14" s="99">
        <v>0.15</v>
      </c>
      <c r="S14" s="80"/>
      <c r="T14" s="100"/>
      <c r="U14" s="137" t="s">
        <v>141</v>
      </c>
      <c r="V14" s="101" t="s">
        <v>60</v>
      </c>
      <c r="W14" s="101" t="s">
        <v>61</v>
      </c>
      <c r="X14" s="101" t="s">
        <v>68</v>
      </c>
      <c r="Y14" s="102" t="s">
        <v>69</v>
      </c>
      <c r="Z14" s="89"/>
      <c r="AA14" s="115"/>
      <c r="AB14" s="103" t="str">
        <f>_xlfn.XLOOKUP(AA14,U14:Y14,U9:Y9,"",0)</f>
        <v/>
      </c>
      <c r="AC14" s="70" t="str">
        <f>IF(AB14&gt;=0,"",AB14*$R14)</f>
        <v/>
      </c>
      <c r="AD14" s="133"/>
    </row>
    <row r="15" spans="1:186" s="28" customFormat="1" ht="14.75" x14ac:dyDescent="0.7">
      <c r="B15" s="47"/>
      <c r="C15" s="47"/>
      <c r="D15" s="51"/>
      <c r="E15" s="47"/>
      <c r="R15" s="50"/>
      <c r="S15" s="21"/>
      <c r="AD15" s="59"/>
    </row>
    <row r="16" spans="1:186" s="28" customFormat="1" ht="14.75" x14ac:dyDescent="0.75">
      <c r="B16" s="47"/>
      <c r="C16" s="47"/>
      <c r="D16" s="51"/>
      <c r="E16" s="47"/>
      <c r="R16" s="122">
        <f>SUM(R10:R15)</f>
        <v>1</v>
      </c>
      <c r="S16" s="21"/>
      <c r="T16" s="168" t="s">
        <v>132</v>
      </c>
      <c r="U16" s="169"/>
      <c r="V16" s="169"/>
      <c r="W16" s="169"/>
      <c r="X16" s="169"/>
      <c r="Y16" s="170"/>
      <c r="AD16" s="59"/>
    </row>
    <row r="17" spans="2:31" s="28" customFormat="1" ht="14.75" x14ac:dyDescent="0.75">
      <c r="B17" s="47"/>
      <c r="C17" s="47"/>
      <c r="D17" s="51"/>
      <c r="E17" s="47"/>
      <c r="S17" s="21"/>
      <c r="T17" s="123"/>
      <c r="U17" s="123"/>
      <c r="V17" s="123"/>
      <c r="W17" s="123"/>
      <c r="X17" s="123"/>
      <c r="Y17" s="123"/>
      <c r="AD17" s="59"/>
      <c r="AE17" s="31"/>
    </row>
    <row r="18" spans="2:31" s="28" customFormat="1" ht="29.25" customHeight="1" x14ac:dyDescent="0.7">
      <c r="B18" s="47"/>
      <c r="C18" s="47"/>
      <c r="D18" s="51"/>
      <c r="E18" s="47"/>
      <c r="S18" s="21"/>
      <c r="T18" s="177" t="s">
        <v>159</v>
      </c>
      <c r="U18" s="178"/>
      <c r="V18" s="110"/>
      <c r="W18" s="182" t="str">
        <f>IF(AND(AB10="",AB11="",AB12="",AB13="",AB14=""),"",IF(AND(SUM(AB10:AB14)=0.08,SUM(AC10:AC14)=0),"Bonus",IF(SUM(AC10:AC14)&lt;0,"Malus","Tolerance")))</f>
        <v/>
      </c>
      <c r="X18" s="173" t="str">
        <f>IF(W18="","",IF(W18="Bonus",0.02,IF(W18="Tolerance",0,SUM(AC10:AC14))))</f>
        <v/>
      </c>
      <c r="Y18" s="174"/>
    </row>
    <row r="19" spans="2:31" s="28" customFormat="1" ht="33" customHeight="1" x14ac:dyDescent="0.7">
      <c r="B19" s="47"/>
      <c r="C19" s="47"/>
      <c r="D19" s="51"/>
      <c r="E19" s="47"/>
      <c r="S19" s="21"/>
      <c r="T19" s="151"/>
      <c r="U19" s="152"/>
      <c r="V19" s="111"/>
      <c r="W19" s="183"/>
      <c r="X19" s="175" t="str">
        <f>IFERROR(T19*X18,"")</f>
        <v/>
      </c>
      <c r="Y19" s="176"/>
    </row>
    <row r="20" spans="2:31" s="28" customFormat="1" ht="13.5" x14ac:dyDescent="0.7">
      <c r="B20" s="47"/>
      <c r="C20" s="47"/>
      <c r="D20" s="51"/>
      <c r="E20" s="47"/>
      <c r="S20" s="21"/>
    </row>
    <row r="21" spans="2:31" s="28" customFormat="1" ht="72.900000000000006" customHeight="1" x14ac:dyDescent="0.7">
      <c r="B21" s="47"/>
      <c r="C21" s="47"/>
      <c r="E21" s="47"/>
      <c r="S21" s="21"/>
    </row>
    <row r="22" spans="2:31" s="28" customFormat="1" ht="13.5" x14ac:dyDescent="0.7">
      <c r="B22" s="47"/>
      <c r="C22" s="47"/>
      <c r="D22" s="51"/>
      <c r="E22" s="47"/>
      <c r="S22" s="21"/>
    </row>
    <row r="23" spans="2:31" s="28" customFormat="1" ht="13.5" x14ac:dyDescent="0.7">
      <c r="B23" s="47"/>
      <c r="C23" s="47"/>
      <c r="D23" s="51"/>
      <c r="E23" s="47"/>
      <c r="S23" s="21"/>
    </row>
    <row r="24" spans="2:31" s="28" customFormat="1" ht="12" customHeight="1" x14ac:dyDescent="0.7">
      <c r="B24" s="47"/>
      <c r="C24" s="47"/>
      <c r="D24" s="51"/>
      <c r="E24" s="47"/>
      <c r="S24" s="21"/>
    </row>
    <row r="25" spans="2:31" s="28" customFormat="1" ht="13.5" x14ac:dyDescent="0.7">
      <c r="B25" s="47"/>
      <c r="C25" s="47"/>
      <c r="D25" s="51"/>
      <c r="E25" s="47"/>
      <c r="S25" s="21"/>
    </row>
    <row r="26" spans="2:31" s="28" customFormat="1" ht="13.5" x14ac:dyDescent="0.7">
      <c r="B26" s="47"/>
      <c r="C26" s="47"/>
      <c r="D26" s="51"/>
      <c r="E26" s="47"/>
      <c r="S26" s="21"/>
    </row>
    <row r="27" spans="2:31" s="28" customFormat="1" ht="21" customHeight="1" x14ac:dyDescent="0.7">
      <c r="B27" s="47"/>
      <c r="C27" s="47"/>
      <c r="D27" s="51"/>
      <c r="E27" s="47"/>
      <c r="S27" s="21"/>
    </row>
  </sheetData>
  <mergeCells count="15">
    <mergeCell ref="AA8:AD8"/>
    <mergeCell ref="T7:Y7"/>
    <mergeCell ref="V8:Y8"/>
    <mergeCell ref="T16:Y16"/>
    <mergeCell ref="T18:U18"/>
    <mergeCell ref="W18:W19"/>
    <mergeCell ref="X18:Y18"/>
    <mergeCell ref="T19:U19"/>
    <mergeCell ref="X19:Y19"/>
    <mergeCell ref="F11:H11"/>
    <mergeCell ref="I11:K11"/>
    <mergeCell ref="L11:N11"/>
    <mergeCell ref="O11:Q11"/>
    <mergeCell ref="A1:F1"/>
    <mergeCell ref="E6:Q6"/>
  </mergeCells>
  <conditionalFormatting sqref="W18">
    <cfRule type="cellIs" dxfId="18" priority="1" operator="equal">
      <formula>"Malus"</formula>
    </cfRule>
    <cfRule type="cellIs" dxfId="17" priority="2" operator="equal">
      <formula>"Tolerance"</formula>
    </cfRule>
    <cfRule type="cellIs" dxfId="16" priority="3" operator="equal">
      <formula>"Bonus"</formula>
    </cfRule>
  </conditionalFormatting>
  <conditionalFormatting sqref="X18:X19">
    <cfRule type="cellIs" dxfId="15" priority="17" operator="equal">
      <formula>0</formula>
    </cfRule>
    <cfRule type="cellIs" dxfId="14" priority="18" operator="greaterThan">
      <formula>0</formula>
    </cfRule>
    <cfRule type="cellIs" dxfId="13" priority="19" operator="lessThan">
      <formula>0</formula>
    </cfRule>
  </conditionalFormatting>
  <conditionalFormatting sqref="AA11:AA12">
    <cfRule type="cellIs" dxfId="12" priority="16" operator="equal">
      <formula>"x"</formula>
    </cfRule>
  </conditionalFormatting>
  <conditionalFormatting sqref="AB10:AB14">
    <cfRule type="cellIs" dxfId="11" priority="4" operator="equal">
      <formula>-0.15</formula>
    </cfRule>
    <cfRule type="cellIs" dxfId="10" priority="5" operator="equal">
      <formula>-0.1</formula>
    </cfRule>
    <cfRule type="cellIs" dxfId="9" priority="6" operator="equal">
      <formula>-0.05</formula>
    </cfRule>
    <cfRule type="cellIs" dxfId="8" priority="7" operator="equal">
      <formula>-0.02</formula>
    </cfRule>
    <cfRule type="cellIs" dxfId="7" priority="8" operator="equal">
      <formula>0</formula>
    </cfRule>
    <cfRule type="cellIs" dxfId="6" priority="9" operator="equal">
      <formula>0.02</formula>
    </cfRule>
  </conditionalFormatting>
  <conditionalFormatting sqref="AC10:AC14">
    <cfRule type="cellIs" dxfId="5" priority="10" operator="equal">
      <formula>$I10</formula>
    </cfRule>
    <cfRule type="cellIs" dxfId="4" priority="11" operator="equal">
      <formula>$M10</formula>
    </cfRule>
    <cfRule type="cellIs" dxfId="3" priority="12" operator="equal">
      <formula>$L10</formula>
    </cfRule>
    <cfRule type="cellIs" dxfId="2" priority="13" operator="equal">
      <formula>$K10</formula>
    </cfRule>
    <cfRule type="cellIs" dxfId="1" priority="14" operator="equal">
      <formula>$J10</formula>
    </cfRule>
    <cfRule type="cellIs" dxfId="0" priority="15" operator="equal">
      <formula>$H10</formula>
    </cfRule>
  </conditionalFormatting>
  <dataValidations count="5">
    <dataValidation type="list" allowBlank="1" showInputMessage="1" showErrorMessage="1" sqref="AA14" xr:uid="{7DF0DA3A-7B7E-4C20-BAF3-0915A747D189}">
      <formula1>$U$14:$Y$14</formula1>
    </dataValidation>
    <dataValidation type="list" allowBlank="1" showInputMessage="1" showErrorMessage="1" sqref="AA13" xr:uid="{6BC66F43-49BF-4319-A8AC-B2746BB7D50F}">
      <formula1>$T$13:$Y$13</formula1>
    </dataValidation>
    <dataValidation type="list" allowBlank="1" showInputMessage="1" showErrorMessage="1" sqref="AA12" xr:uid="{0D465F6C-3313-48CC-9C92-432C3D27AB9D}">
      <formula1>$T$12:$Y$12</formula1>
    </dataValidation>
    <dataValidation type="list" allowBlank="1" showInputMessage="1" showErrorMessage="1" sqref="AA10" xr:uid="{3FB46781-AD35-42EA-A863-0847F06168BC}">
      <formula1>$T$10:$Y$10</formula1>
    </dataValidation>
    <dataValidation type="list" allowBlank="1" showInputMessage="1" showErrorMessage="1" sqref="AA11" xr:uid="{81882F6D-C79B-40B4-B39E-D5191D773FED}">
      <formula1>$T$11:$Y$11</formula1>
    </dataValidation>
  </dataValidations>
  <pageMargins left="0.7" right="0.7" top="0.75" bottom="0.75" header="0.3" footer="0.3"/>
  <pageSetup paperSize="9" orientation="portrait" r:id="rId1"/>
  <ignoredErrors>
    <ignoredError sqref="AB14"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85E0-3FA9-4B03-9DF6-299D91863B67}">
  <dimension ref="B2:E10"/>
  <sheetViews>
    <sheetView showGridLines="0" zoomScale="145" zoomScaleNormal="145" workbookViewId="0">
      <selection activeCell="C6" sqref="C6"/>
    </sheetView>
  </sheetViews>
  <sheetFormatPr baseColWidth="10" defaultColWidth="8.7265625" defaultRowHeight="13" x14ac:dyDescent="0.6"/>
  <cols>
    <col min="2" max="2" width="9.08984375" bestFit="1" customWidth="1"/>
    <col min="3" max="5" width="25.54296875" customWidth="1"/>
    <col min="6" max="6" width="67.54296875" bestFit="1" customWidth="1"/>
  </cols>
  <sheetData>
    <row r="2" spans="2:5" ht="14.75" x14ac:dyDescent="0.75">
      <c r="B2" s="186" t="s">
        <v>150</v>
      </c>
      <c r="C2" s="186"/>
      <c r="D2" s="186"/>
      <c r="E2" s="186"/>
    </row>
    <row r="3" spans="2:5" ht="14.75" x14ac:dyDescent="0.6">
      <c r="B3" s="140" t="s">
        <v>146</v>
      </c>
      <c r="C3" s="141" t="s">
        <v>147</v>
      </c>
      <c r="D3" s="141" t="s">
        <v>148</v>
      </c>
      <c r="E3" s="141" t="s">
        <v>149</v>
      </c>
    </row>
    <row r="4" spans="2:5" ht="151.19999999999999" customHeight="1" x14ac:dyDescent="0.6">
      <c r="B4" s="142" t="s">
        <v>35</v>
      </c>
      <c r="C4" s="144" t="s">
        <v>155</v>
      </c>
      <c r="D4" s="144" t="s">
        <v>156</v>
      </c>
      <c r="E4" s="144" t="s">
        <v>161</v>
      </c>
    </row>
    <row r="5" spans="2:5" ht="13.5" x14ac:dyDescent="0.6">
      <c r="B5" s="142" t="s">
        <v>144</v>
      </c>
      <c r="C5" s="144" t="s">
        <v>152</v>
      </c>
      <c r="D5" s="144" t="s">
        <v>153</v>
      </c>
      <c r="E5" s="144" t="s">
        <v>154</v>
      </c>
    </row>
    <row r="6" spans="2:5" ht="258" customHeight="1" x14ac:dyDescent="0.6">
      <c r="B6" s="142" t="s">
        <v>145</v>
      </c>
      <c r="C6" s="143" t="s">
        <v>157</v>
      </c>
      <c r="D6" s="143" t="s">
        <v>163</v>
      </c>
      <c r="E6" s="143" t="s">
        <v>162</v>
      </c>
    </row>
    <row r="8" spans="2:5" ht="14.75" x14ac:dyDescent="0.75">
      <c r="B8" s="186" t="s">
        <v>151</v>
      </c>
      <c r="C8" s="186"/>
      <c r="D8" s="186"/>
      <c r="E8" s="186"/>
    </row>
    <row r="9" spans="2:5" ht="218.4" customHeight="1" x14ac:dyDescent="0.7">
      <c r="B9" s="187" t="s">
        <v>160</v>
      </c>
      <c r="C9" s="188"/>
      <c r="D9" s="188"/>
      <c r="E9" s="189"/>
    </row>
    <row r="10" spans="2:5" ht="205.9" customHeight="1" x14ac:dyDescent="0.6"/>
  </sheetData>
  <mergeCells count="3">
    <mergeCell ref="B2:E2"/>
    <mergeCell ref="B9:E9"/>
    <mergeCell ref="B8:E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pageSetUpPr fitToPage="1"/>
  </sheetPr>
  <dimension ref="A1:B6"/>
  <sheetViews>
    <sheetView zoomScaleNormal="100" workbookViewId="0">
      <selection activeCell="B13" sqref="B13"/>
    </sheetView>
  </sheetViews>
  <sheetFormatPr baseColWidth="10" defaultColWidth="11.453125" defaultRowHeight="13.5" x14ac:dyDescent="0.7"/>
  <cols>
    <col min="1" max="1" width="15" style="11" bestFit="1" customWidth="1"/>
    <col min="2" max="2" width="73.54296875" style="14" bestFit="1" customWidth="1"/>
    <col min="3" max="16384" width="11.453125" style="11"/>
  </cols>
  <sheetData>
    <row r="1" spans="1:2" ht="14.75" x14ac:dyDescent="0.7">
      <c r="A1" s="10" t="s">
        <v>71</v>
      </c>
      <c r="B1" s="10" t="s">
        <v>72</v>
      </c>
    </row>
    <row r="2" spans="1:2" ht="27" x14ac:dyDescent="0.7">
      <c r="A2" s="12" t="s">
        <v>58</v>
      </c>
      <c r="B2" s="13" t="s">
        <v>53</v>
      </c>
    </row>
    <row r="3" spans="1:2" x14ac:dyDescent="0.7">
      <c r="A3" s="12" t="s">
        <v>58</v>
      </c>
      <c r="B3" s="13" t="s">
        <v>104</v>
      </c>
    </row>
    <row r="4" spans="1:2" x14ac:dyDescent="0.7">
      <c r="A4" s="12" t="s">
        <v>58</v>
      </c>
      <c r="B4" s="13" t="s">
        <v>64</v>
      </c>
    </row>
    <row r="5" spans="1:2" x14ac:dyDescent="0.7">
      <c r="A5" s="12" t="s">
        <v>58</v>
      </c>
      <c r="B5" s="13" t="s">
        <v>73</v>
      </c>
    </row>
    <row r="6" spans="1:2" x14ac:dyDescent="0.7">
      <c r="A6" s="12" t="s">
        <v>65</v>
      </c>
      <c r="B6" s="13" t="s">
        <v>70</v>
      </c>
    </row>
  </sheetData>
  <pageMargins left="0.7" right="0.7" top="0.78740157499999996" bottom="0.78740157499999996" header="0.3" footer="0.3"/>
  <pageSetup paperSize="9" scale="75" orientation="landscape" r:id="rId1"/>
  <headerFooter>
    <oddHeader>&amp;CESM Soft Services
Key Performance Indicators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C0C0"/>
    <pageSetUpPr fitToPage="1"/>
  </sheetPr>
  <dimension ref="A1:F10"/>
  <sheetViews>
    <sheetView zoomScaleNormal="100" workbookViewId="0">
      <selection activeCell="E20" sqref="E20"/>
    </sheetView>
  </sheetViews>
  <sheetFormatPr baseColWidth="10" defaultColWidth="11.453125" defaultRowHeight="13.5" x14ac:dyDescent="0.7"/>
  <cols>
    <col min="1" max="1" width="13.86328125" style="5" bestFit="1" customWidth="1"/>
    <col min="2" max="2" width="21.08984375" style="5" bestFit="1" customWidth="1"/>
    <col min="3" max="3" width="11.86328125" style="5" bestFit="1" customWidth="1"/>
    <col min="4" max="4" width="12.54296875" style="6" bestFit="1" customWidth="1"/>
    <col min="5" max="5" width="21.86328125" style="5" bestFit="1" customWidth="1"/>
    <col min="6" max="16384" width="11.453125" style="5"/>
  </cols>
  <sheetData>
    <row r="1" spans="1:6" ht="14.75" x14ac:dyDescent="0.7">
      <c r="A1" s="2" t="s">
        <v>71</v>
      </c>
      <c r="B1" s="2" t="s">
        <v>74</v>
      </c>
      <c r="C1" s="2" t="s">
        <v>75</v>
      </c>
      <c r="D1" s="2" t="s">
        <v>76</v>
      </c>
      <c r="E1" s="2" t="s">
        <v>77</v>
      </c>
      <c r="F1" s="9">
        <v>1</v>
      </c>
    </row>
    <row r="2" spans="1:6" x14ac:dyDescent="0.7">
      <c r="A2" s="3" t="s">
        <v>78</v>
      </c>
      <c r="B2" s="3" t="s">
        <v>79</v>
      </c>
      <c r="C2" s="3" t="s">
        <v>80</v>
      </c>
      <c r="D2" s="4" t="s">
        <v>81</v>
      </c>
      <c r="E2" s="3" t="s">
        <v>82</v>
      </c>
    </row>
    <row r="3" spans="1:6" x14ac:dyDescent="0.7">
      <c r="A3" s="3" t="s">
        <v>83</v>
      </c>
      <c r="B3" s="3" t="s">
        <v>84</v>
      </c>
      <c r="C3" s="3" t="s">
        <v>85</v>
      </c>
      <c r="D3" s="4" t="s">
        <v>86</v>
      </c>
      <c r="E3" s="3" t="s">
        <v>87</v>
      </c>
    </row>
    <row r="4" spans="1:6" x14ac:dyDescent="0.7">
      <c r="A4" s="3" t="s">
        <v>88</v>
      </c>
      <c r="B4" s="3" t="s">
        <v>89</v>
      </c>
      <c r="C4" s="3" t="s">
        <v>90</v>
      </c>
      <c r="D4" s="8" t="s">
        <v>63</v>
      </c>
      <c r="E4" s="3" t="s">
        <v>91</v>
      </c>
    </row>
    <row r="5" spans="1:6" x14ac:dyDescent="0.7">
      <c r="A5" s="3" t="s">
        <v>92</v>
      </c>
      <c r="B5" s="7" t="s">
        <v>93</v>
      </c>
      <c r="C5" s="3" t="s">
        <v>94</v>
      </c>
      <c r="D5" s="4"/>
      <c r="E5" s="3" t="s">
        <v>95</v>
      </c>
    </row>
    <row r="6" spans="1:6" x14ac:dyDescent="0.7">
      <c r="A6" s="7" t="s">
        <v>63</v>
      </c>
      <c r="B6" s="3" t="s">
        <v>96</v>
      </c>
      <c r="C6" s="7" t="s">
        <v>63</v>
      </c>
      <c r="D6" s="4"/>
      <c r="E6" s="3" t="s">
        <v>97</v>
      </c>
    </row>
    <row r="7" spans="1:6" x14ac:dyDescent="0.7">
      <c r="A7" s="3"/>
      <c r="B7" s="3" t="s">
        <v>98</v>
      </c>
      <c r="C7" s="3"/>
      <c r="D7" s="4"/>
      <c r="E7" s="3" t="s">
        <v>99</v>
      </c>
    </row>
    <row r="8" spans="1:6" x14ac:dyDescent="0.7">
      <c r="A8" s="3"/>
      <c r="B8" s="3" t="s">
        <v>100</v>
      </c>
      <c r="C8" s="3"/>
      <c r="D8" s="3"/>
      <c r="E8" s="3" t="s">
        <v>63</v>
      </c>
    </row>
    <row r="9" spans="1:6" x14ac:dyDescent="0.7">
      <c r="B9" s="5" t="s">
        <v>101</v>
      </c>
    </row>
    <row r="10" spans="1:6" x14ac:dyDescent="0.7">
      <c r="B10" s="5" t="s">
        <v>102</v>
      </c>
    </row>
  </sheetData>
  <pageMargins left="0.7" right="0.7" top="0.78740157499999996" bottom="0.78740157499999996" header="0.3" footer="0.3"/>
  <pageSetup paperSize="9" orientation="landscape" horizontalDpi="200" verticalDpi="200" r:id="rId1"/>
  <headerFooter>
    <oddHeader>&amp;L4 - Dussmann - ESM - Contract for the Provision of Services - Annex 2 to Appendix A - Scorecard and KPIs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tatus xmlns="a153af3a-88be-4167-abce-2fd366c974cc" xsi:nil="true"/>
    <DocumentType xmlns="a153af3a-88be-4167-abce-2fd366c974cc" xsi:nil="true"/>
    <_dlc_DocId xmlns="15ac8131-6f28-437f-bb89-657faef636c8">ESM1-244363895-22289</_dlc_DocId>
    <_dlc_DocIdUrl xmlns="15ac8131-6f28-437f-bb89-657faef636c8">
      <Url>https://esm.sharepoint.com/sites/BAU-CLP/_layouts/15/DocIdRedir.aspx?ID=ESM1-244363895-22289</Url>
      <Description>ESM1-244363895-22289</Description>
    </_dlc_DocIdUrl>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484184-C129-47B2-95F7-1150E996B8D4}">
  <ds:schemaRefs>
    <ds:schemaRef ds:uri="http://schemas.microsoft.com/sharepoint/v3/contenttype/forms"/>
  </ds:schemaRefs>
</ds:datastoreItem>
</file>

<file path=customXml/itemProps2.xml><?xml version="1.0" encoding="utf-8"?>
<ds:datastoreItem xmlns:ds="http://schemas.openxmlformats.org/officeDocument/2006/customXml" ds:itemID="{AE51DB52-8F9C-48A2-9CEB-E18FEC18BD6F}"/>
</file>

<file path=customXml/itemProps3.xml><?xml version="1.0" encoding="utf-8"?>
<ds:datastoreItem xmlns:ds="http://schemas.openxmlformats.org/officeDocument/2006/customXml" ds:itemID="{A4FF5ABA-026D-464B-B683-96354A747009}">
  <ds:schemaRefs>
    <ds:schemaRef ds:uri="http://schemas.microsoft.com/sharepoint/events"/>
  </ds:schemaRefs>
</ds:datastoreItem>
</file>

<file path=customXml/itemProps4.xml><?xml version="1.0" encoding="utf-8"?>
<ds:datastoreItem xmlns:ds="http://schemas.openxmlformats.org/officeDocument/2006/customXml" ds:itemID="{B525A84B-8DA2-4D67-91B5-88D692DD78AF}">
  <ds:schemaRefs>
    <ds:schemaRef ds:uri="http://schemas.openxmlformats.org/package/2006/metadata/core-properties"/>
    <ds:schemaRef ds:uri="http://schemas.microsoft.com/office/2006/documentManagement/types"/>
    <ds:schemaRef ds:uri="http://schemas.microsoft.com/office/infopath/2007/PartnerControls"/>
    <ds:schemaRef ds:uri="a153af3a-88be-4167-abce-2fd366c974cc"/>
    <ds:schemaRef ds:uri="15ac8131-6f28-437f-bb89-657faef636c8"/>
    <ds:schemaRef ds:uri="http://purl.org/dc/dcmitype/"/>
    <ds:schemaRef ds:uri="http://purl.org/dc/term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18</vt:i4>
      </vt:variant>
    </vt:vector>
  </HeadingPairs>
  <TitlesOfParts>
    <vt:vector size="35" baseType="lpstr">
      <vt:lpstr>Introduction</vt:lpstr>
      <vt:lpstr>Annual Performance Report</vt:lpstr>
      <vt:lpstr>Jan</vt:lpstr>
      <vt:lpstr>Feb</vt:lpstr>
      <vt:lpstr>Mar</vt:lpstr>
      <vt:lpstr>Apr</vt:lpstr>
      <vt:lpstr>May</vt:lpstr>
      <vt:lpstr>Jun</vt:lpstr>
      <vt:lpstr>Jul</vt:lpstr>
      <vt:lpstr>Aug</vt:lpstr>
      <vt:lpstr>Sep</vt:lpstr>
      <vt:lpstr>Oct</vt:lpstr>
      <vt:lpstr>Nov</vt:lpstr>
      <vt:lpstr>Dec</vt:lpstr>
      <vt:lpstr>KPI example</vt:lpstr>
      <vt:lpstr>KPI Overview</vt:lpstr>
      <vt:lpstr>config</vt:lpstr>
      <vt:lpstr>config!_KPI3</vt:lpstr>
      <vt:lpstr>'KPI Overview'!_KPI3</vt:lpstr>
      <vt:lpstr>config!Druckbereich</vt:lpstr>
      <vt:lpstr>'KPI Overview'!Druckbereich</vt:lpstr>
      <vt:lpstr>'KPI Overview'!EXAMPLES</vt:lpstr>
      <vt:lpstr>config!KPI</vt:lpstr>
      <vt:lpstr>'KPI Overview'!KPI</vt:lpstr>
      <vt:lpstr>config!KPI´s</vt:lpstr>
      <vt:lpstr>'KPI Overview'!KPI´s</vt:lpstr>
      <vt:lpstr>config!Pillar</vt:lpstr>
      <vt:lpstr>'KPI Overview'!Pillar</vt:lpstr>
      <vt:lpstr>config!Pillars</vt:lpstr>
      <vt:lpstr>config!Pillars2</vt:lpstr>
      <vt:lpstr>'KPI Overview'!Pillars2</vt:lpstr>
      <vt:lpstr>config!Pillars3</vt:lpstr>
      <vt:lpstr>config!REFERENCE</vt:lpstr>
      <vt:lpstr>config!Repetition</vt:lpstr>
      <vt:lpstr>config!SERVICECATEGORY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Juettner</dc:creator>
  <cp:keywords/>
  <dc:description/>
  <cp:lastModifiedBy>Daria Vorobey</cp:lastModifiedBy>
  <cp:revision/>
  <dcterms:created xsi:type="dcterms:W3CDTF">2016-03-18T14:13:21Z</dcterms:created>
  <dcterms:modified xsi:type="dcterms:W3CDTF">2024-01-18T15:34:27Z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TaxKeyword">
    <vt:lpwstr>;#</vt:lpwstr>
  </property>
  <property fmtid="{D5CDD505-2E9C-101B-9397-08002B2CF9AE}" pid="4" name="SV_QUERY_LIST_4F35BF76-6C0D-4D9B-82B2-816C12CF3733">
    <vt:lpwstr>empty_477D106A-C0D6-4607-AEBD-E2C9D60EA279</vt:lpwstr>
  </property>
  <property fmtid="{D5CDD505-2E9C-101B-9397-08002B2CF9AE}" pid="5" name="_dlc_DocIdItemGuid">
    <vt:lpwstr>adb4fc66-e519-4282-a22c-69b84d62a8e5</vt:lpwstr>
  </property>
  <property fmtid="{D5CDD505-2E9C-101B-9397-08002B2CF9AE}" pid="6" name="MediaServiceImageTags">
    <vt:lpwstr/>
  </property>
  <property fmtid="{D5CDD505-2E9C-101B-9397-08002B2CF9AE}" pid="7" name="MSIP_Label_1764a71f-7e5e-4aeb-ba26-1fccf4925c1d_Enabled">
    <vt:lpwstr>true</vt:lpwstr>
  </property>
  <property fmtid="{D5CDD505-2E9C-101B-9397-08002B2CF9AE}" pid="8" name="MSIP_Label_1764a71f-7e5e-4aeb-ba26-1fccf4925c1d_SetDate">
    <vt:lpwstr>2023-05-31T19:46:52Z</vt:lpwstr>
  </property>
  <property fmtid="{D5CDD505-2E9C-101B-9397-08002B2CF9AE}" pid="9" name="MSIP_Label_1764a71f-7e5e-4aeb-ba26-1fccf4925c1d_Method">
    <vt:lpwstr>Standard</vt:lpwstr>
  </property>
  <property fmtid="{D5CDD505-2E9C-101B-9397-08002B2CF9AE}" pid="10" name="MSIP_Label_1764a71f-7e5e-4aeb-ba26-1fccf4925c1d_Name">
    <vt:lpwstr>Internal</vt:lpwstr>
  </property>
  <property fmtid="{D5CDD505-2E9C-101B-9397-08002B2CF9AE}" pid="11" name="MSIP_Label_1764a71f-7e5e-4aeb-ba26-1fccf4925c1d_SiteId">
    <vt:lpwstr>98e29ecf-22bf-49bc-85a7-51537b56ef79</vt:lpwstr>
  </property>
  <property fmtid="{D5CDD505-2E9C-101B-9397-08002B2CF9AE}" pid="12" name="MSIP_Label_1764a71f-7e5e-4aeb-ba26-1fccf4925c1d_ActionId">
    <vt:lpwstr>a87da0d2-eb51-4e07-9eec-3f5c3a58840c</vt:lpwstr>
  </property>
  <property fmtid="{D5CDD505-2E9C-101B-9397-08002B2CF9AE}" pid="13" name="MSIP_Label_1764a71f-7e5e-4aeb-ba26-1fccf4925c1d_ContentBits">
    <vt:lpwstr>1</vt:lpwstr>
  </property>
</Properties>
</file>