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esm.sharepoint.com/sites/BAU-CLP/ProcurementProcedures/FM Team/FM_07_CS_AA_23 Catering Services/1. Sourcing Folder/2. Sourcing/2.5 RFP/"/>
    </mc:Choice>
  </mc:AlternateContent>
  <xr:revisionPtr revIDLastSave="769" documentId="11_24C80CBF7BF91442790B1C8213EECA596FA7CE47" xr6:coauthVersionLast="47" xr6:coauthVersionMax="47" xr10:uidLastSave="{FB92C818-E648-46B2-B2EA-3C1BEA622E3F}"/>
  <bookViews>
    <workbookView xWindow="29460" yWindow="630" windowWidth="26370" windowHeight="14850" tabRatio="941" activeTab="2" xr2:uid="{00000000-000D-0000-FFFF-FFFF00000000}"/>
  </bookViews>
  <sheets>
    <sheet name="Overview &amp; Inst" sheetId="82" r:id="rId1"/>
    <sheet name="Summary" sheetId="80" r:id="rId2"/>
    <sheet name="1. Menu Price" sheetId="76" r:id="rId3"/>
    <sheet name="2.Hospitality Price" sheetId="77" r:id="rId4"/>
    <sheet name="3. Vending &amp; Kitchenettes" sheetId="78" r:id="rId5"/>
    <sheet name="4. Additional staff " sheetId="81" r:id="rId6"/>
    <sheet name="5. Maintenance" sheetId="84" r:id="rId7"/>
    <sheet name="6. Start-up costs" sheetId="85" r:id="rId8"/>
  </sheets>
  <externalReferences>
    <externalReference r:id="rId9"/>
    <externalReference r:id="rId10"/>
  </externalReferences>
  <definedNames>
    <definedName name="beverages" localSheetId="3">#REF!</definedName>
    <definedName name="beverages" localSheetId="4">#REF!</definedName>
    <definedName name="beverages" localSheetId="6">#REF!</definedName>
    <definedName name="beverages" localSheetId="0">#REF!</definedName>
    <definedName name="beverages">#REF!</definedName>
    <definedName name="cash" localSheetId="3">OFFSET(#REF!,1,0,COUNTA(#REF!)-1,1)</definedName>
    <definedName name="cash" localSheetId="4">OFFSET(#REF!,1,0,COUNTA(#REF!)-1,1)</definedName>
    <definedName name="cash" localSheetId="6">OFFSET(#REF!,1,0,COUNTA(#REF!)-1,1)</definedName>
    <definedName name="cash" localSheetId="0">OFFSET(#REF!,1,0,COUNTA(#REF!)-1,1)</definedName>
    <definedName name="cash">OFFSET(#REF!,1,0,COUNTA(#REF!)-1,1)</definedName>
    <definedName name="con" localSheetId="3">[1]Original!#REF!</definedName>
    <definedName name="con" localSheetId="4">[1]Original!#REF!</definedName>
    <definedName name="con" localSheetId="6">[1]Original!#REF!</definedName>
    <definedName name="con" localSheetId="0">[1]Original!#REF!</definedName>
    <definedName name="con">[1]Original!#REF!</definedName>
    <definedName name="conf" localSheetId="3">#REF!</definedName>
    <definedName name="conf" localSheetId="4">#REF!</definedName>
    <definedName name="conf" localSheetId="6">#REF!</definedName>
    <definedName name="conf" localSheetId="0">#REF!</definedName>
    <definedName name="conf">#REF!</definedName>
    <definedName name="confectionery" localSheetId="3">#REF!</definedName>
    <definedName name="confectionery" localSheetId="4">#REF!</definedName>
    <definedName name="confectionery" localSheetId="6">#REF!</definedName>
    <definedName name="confectionery" localSheetId="0">#REF!</definedName>
    <definedName name="confectionery">#REF!</definedName>
    <definedName name="CONFIRMATION" localSheetId="3">#REF!</definedName>
    <definedName name="CONFIRMATION" localSheetId="4">#REF!</definedName>
    <definedName name="CONFIRMATION" localSheetId="6">#REF!</definedName>
    <definedName name="CONFIRMATION" localSheetId="0">#REF!</definedName>
    <definedName name="CONFIRMATION">#REF!</definedName>
    <definedName name="costall" localSheetId="3">#REF!</definedName>
    <definedName name="costall" localSheetId="4">#REF!</definedName>
    <definedName name="costall" localSheetId="6">#REF!</definedName>
    <definedName name="costall" localSheetId="0">#REF!</definedName>
    <definedName name="costall">#REF!</definedName>
    <definedName name="costcodes" localSheetId="3">#REF!</definedName>
    <definedName name="costcodes" localSheetId="4">#REF!</definedName>
    <definedName name="costcodes" localSheetId="6">#REF!</definedName>
    <definedName name="costcodes" localSheetId="0">#REF!</definedName>
    <definedName name="costcodes">#REF!</definedName>
    <definedName name="costhosp" localSheetId="3">#REF!</definedName>
    <definedName name="costhosp" localSheetId="4">#REF!</definedName>
    <definedName name="costhosp" localSheetId="6">#REF!</definedName>
    <definedName name="costhosp" localSheetId="0">#REF!</definedName>
    <definedName name="costhosp">#REF!</definedName>
    <definedName name="costings" localSheetId="3">#REF!</definedName>
    <definedName name="costings" localSheetId="4">#REF!</definedName>
    <definedName name="costings" localSheetId="6">#REF!</definedName>
    <definedName name="costings" localSheetId="0">#REF!</definedName>
    <definedName name="costings">#REF!</definedName>
    <definedName name="e" localSheetId="6">#REF!</definedName>
    <definedName name="e">#REF!</definedName>
    <definedName name="hosp" localSheetId="3">#REF!</definedName>
    <definedName name="hosp" localSheetId="4">#REF!</definedName>
    <definedName name="hosp" localSheetId="6">#REF!</definedName>
    <definedName name="hosp" localSheetId="0">#REF!</definedName>
    <definedName name="hosp">#REF!</definedName>
    <definedName name="incomeguide" localSheetId="3">#REF!</definedName>
    <definedName name="incomeguide" localSheetId="4">#REF!</definedName>
    <definedName name="incomeguide" localSheetId="6">#REF!</definedName>
    <definedName name="incomeguide" localSheetId="0">#REF!</definedName>
    <definedName name="incomeguide">#REF!</definedName>
    <definedName name="incomguide2" localSheetId="6">#REF!</definedName>
    <definedName name="incomguide2">#REF!</definedName>
    <definedName name="introprint" localSheetId="3">#REF!</definedName>
    <definedName name="introprint" localSheetId="4">#REF!</definedName>
    <definedName name="introprint" localSheetId="6">#REF!</definedName>
    <definedName name="introprint" localSheetId="0">#REF!</definedName>
    <definedName name="introprint">#REF!</definedName>
    <definedName name="introprint2" localSheetId="6">#REF!</definedName>
    <definedName name="introprint2">#REF!</definedName>
    <definedName name="labourcals" localSheetId="3">#REF!</definedName>
    <definedName name="labourcals" localSheetId="4">#REF!</definedName>
    <definedName name="labourcals" localSheetId="6">#REF!</definedName>
    <definedName name="labourcals" localSheetId="0">#REF!</definedName>
    <definedName name="labourcals">#REF!</definedName>
    <definedName name="name_of_site" localSheetId="3">#REF!</definedName>
    <definedName name="name_of_site" localSheetId="4">#REF!</definedName>
    <definedName name="name_of_site" localSheetId="6">#REF!</definedName>
    <definedName name="name_of_site" localSheetId="0">#REF!</definedName>
    <definedName name="name_of_site">#REF!</definedName>
    <definedName name="no_of_weeks" localSheetId="3">#REF!</definedName>
    <definedName name="no_of_weeks" localSheetId="4">#REF!</definedName>
    <definedName name="no_of_weeks" localSheetId="6">#REF!</definedName>
    <definedName name="no_of_weeks" localSheetId="0">#REF!</definedName>
    <definedName name="no_of_weeks">#REF!</definedName>
    <definedName name="pa_mi" localSheetId="3">[1]Original!#REF!</definedName>
    <definedName name="pa_mi" localSheetId="4">[1]Original!#REF!</definedName>
    <definedName name="pa_mi" localSheetId="6">[1]Original!#REF!</definedName>
    <definedName name="pa_mi" localSheetId="0">[1]Original!#REF!</definedName>
    <definedName name="pa_mi">[1]Original!#REF!</definedName>
    <definedName name="pay_scales" localSheetId="3">#REF!</definedName>
    <definedName name="pay_scales" localSheetId="4">#REF!</definedName>
    <definedName name="pay_scales" localSheetId="6">#REF!</definedName>
    <definedName name="pay_scales" localSheetId="0">#REF!</definedName>
    <definedName name="pay_scales">#REF!</definedName>
    <definedName name="_xlnm.Print_Area" localSheetId="3">'2.Hospitality Price'!$A$1:$E$42</definedName>
    <definedName name="_xlnm.Print_Area" localSheetId="4">'3. Vending &amp; Kitchenettes'!$A$1:$D$57</definedName>
    <definedName name="_xlnm.Print_Area" localSheetId="0">'Overview &amp; Inst'!$B$1:$E$12</definedName>
    <definedName name="_xlnm.Print_Area" localSheetId="1">Summary!$A$1:$F$38</definedName>
    <definedName name="_xlnm.Print_Area">#N/A</definedName>
    <definedName name="Print_Area_MI" localSheetId="3">#REF!</definedName>
    <definedName name="Print_Area_MI" localSheetId="4">#REF!</definedName>
    <definedName name="Print_Area_MI" localSheetId="6">#REF!</definedName>
    <definedName name="Print_Area_MI" localSheetId="0">#REF!</definedName>
    <definedName name="Print_Area_MI">#REF!</definedName>
    <definedName name="print_Area_MI2" localSheetId="3">#REF!</definedName>
    <definedName name="print_Area_MI2" localSheetId="4">#REF!</definedName>
    <definedName name="print_Area_MI2" localSheetId="6">#REF!</definedName>
    <definedName name="print_Area_MI2" localSheetId="0">#REF!</definedName>
    <definedName name="print_Area_MI2">#REF!</definedName>
    <definedName name="print3to5" localSheetId="3">#REF!</definedName>
    <definedName name="print3to5" localSheetId="4">#REF!</definedName>
    <definedName name="print3to5" localSheetId="6">#REF!</definedName>
    <definedName name="print3to5" localSheetId="0">#REF!</definedName>
    <definedName name="print3to5">#REF!</definedName>
    <definedName name="printalyears" localSheetId="3">#REF!</definedName>
    <definedName name="printalyears" localSheetId="4">#REF!</definedName>
    <definedName name="printalyears" localSheetId="6">#REF!</definedName>
    <definedName name="printalyears" localSheetId="0">#REF!</definedName>
    <definedName name="printalyears">#REF!</definedName>
    <definedName name="printampm" localSheetId="3">#REF!</definedName>
    <definedName name="printampm" localSheetId="4">#REF!</definedName>
    <definedName name="printampm" localSheetId="6">#REF!</definedName>
    <definedName name="printampm" localSheetId="0">#REF!</definedName>
    <definedName name="printampm">#REF!</definedName>
    <definedName name="printbcv" localSheetId="3">#REF!</definedName>
    <definedName name="printbcv" localSheetId="4">#REF!</definedName>
    <definedName name="printbcv" localSheetId="6">#REF!</definedName>
    <definedName name="printbcv" localSheetId="0">#REF!</definedName>
    <definedName name="printbcv">#REF!</definedName>
    <definedName name="printbreakfast" localSheetId="3">#REF!</definedName>
    <definedName name="printbreakfast" localSheetId="4">#REF!</definedName>
    <definedName name="printbreakfast" localSheetId="6">#REF!</definedName>
    <definedName name="printbreakfast" localSheetId="0">#REF!</definedName>
    <definedName name="printbreakfast">#REF!</definedName>
    <definedName name="printbrkfst" localSheetId="3">#REF!</definedName>
    <definedName name="printbrkfst" localSheetId="4">#REF!</definedName>
    <definedName name="printbrkfst" localSheetId="6">#REF!</definedName>
    <definedName name="printbrkfst" localSheetId="0">#REF!</definedName>
    <definedName name="printbrkfst">#REF!</definedName>
    <definedName name="printbvc" localSheetId="3">#REF!</definedName>
    <definedName name="printbvc" localSheetId="4">#REF!</definedName>
    <definedName name="printbvc" localSheetId="6">#REF!</definedName>
    <definedName name="printbvc" localSheetId="0">#REF!</definedName>
    <definedName name="printbvc">#REF!</definedName>
    <definedName name="printdaily" localSheetId="3">#REF!</definedName>
    <definedName name="printdaily" localSheetId="4">#REF!</definedName>
    <definedName name="printdaily" localSheetId="6">#REF!</definedName>
    <definedName name="printdaily" localSheetId="0">#REF!</definedName>
    <definedName name="printdaily">#REF!</definedName>
    <definedName name="printhosp" localSheetId="3">#REF!</definedName>
    <definedName name="printhosp" localSheetId="4">#REF!</definedName>
    <definedName name="printhosp" localSheetId="6">#REF!</definedName>
    <definedName name="printhosp" localSheetId="0">#REF!</definedName>
    <definedName name="printhosp">#REF!</definedName>
    <definedName name="printlabour" localSheetId="3">#REF!</definedName>
    <definedName name="printlabour" localSheetId="4">#REF!</definedName>
    <definedName name="printlabour" localSheetId="6">#REF!</definedName>
    <definedName name="printlabour" localSheetId="0">#REF!</definedName>
    <definedName name="printlabour">#REF!</definedName>
    <definedName name="printlunch" localSheetId="3">#REF!</definedName>
    <definedName name="printlunch" localSheetId="4">#REF!</definedName>
    <definedName name="printlunch" localSheetId="6">#REF!</definedName>
    <definedName name="printlunch" localSheetId="0">#REF!</definedName>
    <definedName name="printlunch">#REF!</definedName>
    <definedName name="printmonthly" localSheetId="3">#REF!</definedName>
    <definedName name="printmonthly" localSheetId="4">#REF!</definedName>
    <definedName name="printmonthly" localSheetId="6">#REF!</definedName>
    <definedName name="printmonthly" localSheetId="0">#REF!</definedName>
    <definedName name="printmonthly">#REF!</definedName>
    <definedName name="Printopening" localSheetId="3">#REF!</definedName>
    <definedName name="Printopening" localSheetId="4">#REF!</definedName>
    <definedName name="Printopening" localSheetId="6">#REF!</definedName>
    <definedName name="Printopening" localSheetId="0">#REF!</definedName>
    <definedName name="Printopening">#REF!</definedName>
    <definedName name="printservices" localSheetId="3">#REF!</definedName>
    <definedName name="printservices" localSheetId="4">#REF!</definedName>
    <definedName name="printservices" localSheetId="6">#REF!</definedName>
    <definedName name="printservices" localSheetId="0">#REF!</definedName>
    <definedName name="printservices">#REF!</definedName>
    <definedName name="printshop" localSheetId="3">#REF!</definedName>
    <definedName name="printshop" localSheetId="4">#REF!</definedName>
    <definedName name="printshop" localSheetId="6">#REF!</definedName>
    <definedName name="printshop" localSheetId="0">#REF!</definedName>
    <definedName name="printshop">#REF!</definedName>
    <definedName name="printsummary" localSheetId="3">#REF!</definedName>
    <definedName name="printsummary" localSheetId="4">#REF!</definedName>
    <definedName name="printsummary" localSheetId="6">#REF!</definedName>
    <definedName name="printsummary" localSheetId="0">#REF!</definedName>
    <definedName name="printsummary">#REF!</definedName>
    <definedName name="printsundries" localSheetId="3">#REF!</definedName>
    <definedName name="printsundries" localSheetId="4">#REF!</definedName>
    <definedName name="printsundries" localSheetId="6">#REF!</definedName>
    <definedName name="printsundries" localSheetId="0">#REF!</definedName>
    <definedName name="printsundries">#REF!</definedName>
    <definedName name="printsundry" localSheetId="3">#REF!</definedName>
    <definedName name="printsundry" localSheetId="4">#REF!</definedName>
    <definedName name="printsundry" localSheetId="6">#REF!</definedName>
    <definedName name="printsundry" localSheetId="0">#REF!</definedName>
    <definedName name="printsundry">#REF!</definedName>
    <definedName name="Prop" localSheetId="3">#REF!</definedName>
    <definedName name="Prop" localSheetId="4">#REF!</definedName>
    <definedName name="Prop" localSheetId="6">#REF!</definedName>
    <definedName name="Prop" localSheetId="0">#REF!</definedName>
    <definedName name="Prop">#REF!</definedName>
    <definedName name="prop2" localSheetId="3">[1]Original!#REF!</definedName>
    <definedName name="prop2" localSheetId="4">[1]Original!#REF!</definedName>
    <definedName name="prop2" localSheetId="6">[1]Original!#REF!</definedName>
    <definedName name="prop2" localSheetId="0">[1]Original!#REF!</definedName>
    <definedName name="prop2">[1]Original!#REF!</definedName>
    <definedName name="PROPOSAL" localSheetId="3">#REF!</definedName>
    <definedName name="PROPOSAL" localSheetId="4">#REF!</definedName>
    <definedName name="PROPOSAL" localSheetId="6">#REF!</definedName>
    <definedName name="PROPOSAL" localSheetId="0">#REF!</definedName>
    <definedName name="PROPOSAL">#REF!</definedName>
    <definedName name="sasas" localSheetId="0" hidden="1">{"print montly",#N/A,FALSE,"Monthly";"print daily",#N/A,FALSE,"Daily";"Breakfast",#N/A,FALSE,"Breakfast";"am/pm break",#N/A,FALSE,"AM PM Break";"Print Lunch",#N/A,FALSE,"Lunch";"Print BCV",#N/A,FALSE,"BCV";"Print Hospitally",#N/A,FALSE,"Hospitality"}</definedName>
    <definedName name="sasas" hidden="1">{"print montly",#N/A,FALSE,"Monthly";"print daily",#N/A,FALSE,"Daily";"Breakfast",#N/A,FALSE,"Breakfast";"am/pm break",#N/A,FALSE,"AM PM Break";"Print Lunch",#N/A,FALSE,"Lunch";"Print BCV",#N/A,FALSE,"BCV";"Print Hospitally",#N/A,FALSE,"Hospitality"}</definedName>
    <definedName name="Select" localSheetId="6">#REF!</definedName>
    <definedName name="Select">#REF!</definedName>
    <definedName name="sub" localSheetId="3">OFFSET(#REF!,1,0,COUNTA(#REF!)-1,1)</definedName>
    <definedName name="sub" localSheetId="4">OFFSET(#REF!,1,0,COUNTA(#REF!)-1,1)</definedName>
    <definedName name="sub" localSheetId="6">OFFSET(#REF!,1,0,COUNTA(#REF!)-1,1)</definedName>
    <definedName name="sub" localSheetId="0">OFFSET(#REF!,1,0,COUNTA(#REF!)-1,1)</definedName>
    <definedName name="sub">OFFSET(#REF!,1,0,COUNTA(#REF!)-1,1)</definedName>
    <definedName name="Tariff_Recovery_Target" localSheetId="3">#REF!</definedName>
    <definedName name="Tariff_Recovery_Target" localSheetId="4">#REF!</definedName>
    <definedName name="Tariff_Recovery_Target" localSheetId="6">#REF!</definedName>
    <definedName name="Tariff_Recovery_Target" localSheetId="0">#REF!</definedName>
    <definedName name="Tariff_Recovery_Target">#REF!</definedName>
    <definedName name="tariffs" localSheetId="3">#REF!</definedName>
    <definedName name="tariffs" localSheetId="4">#REF!</definedName>
    <definedName name="tariffs" localSheetId="6">#REF!</definedName>
    <definedName name="tariffs" localSheetId="0">#REF!</definedName>
    <definedName name="tariffs">#REF!</definedName>
    <definedName name="totalweeks" localSheetId="3">#REF!</definedName>
    <definedName name="totalweeks" localSheetId="4">#REF!</definedName>
    <definedName name="totalweeks" localSheetId="6">#REF!</definedName>
    <definedName name="totalweeks" localSheetId="0">#REF!</definedName>
    <definedName name="totalweeks">#REF!</definedName>
    <definedName name="vending" localSheetId="3">#REF!</definedName>
    <definedName name="vending" localSheetId="4">#REF!</definedName>
    <definedName name="vending" localSheetId="6">#REF!</definedName>
    <definedName name="vending" localSheetId="0">#REF!</definedName>
    <definedName name="vending">#REF!</definedName>
    <definedName name="weeks" localSheetId="3">[2]Summary!#REF!</definedName>
    <definedName name="weeks" localSheetId="4">[2]Summary!#REF!</definedName>
    <definedName name="weeks" localSheetId="6">[2]Summary!#REF!</definedName>
    <definedName name="weeks" localSheetId="0">[2]Summary!#REF!</definedName>
    <definedName name="weeks">[2]Summary!#REF!</definedName>
    <definedName name="wrn.Print._.All._.Financials." localSheetId="0" hidden="1">{"print montly",#N/A,FALSE,"Monthly";"print daily",#N/A,FALSE,"Daily";"Breakfast",#N/A,FALSE,"Breakfast";"am/pm break",#N/A,FALSE,"AM PM Break";"Print Lunch",#N/A,FALSE,"Lunch";"Print BCV",#N/A,FALSE,"BCV";"Print Hospitally",#N/A,FALSE,"Hospitality"}</definedName>
    <definedName name="wrn.Print._.All._.Financials." hidden="1">{"print montly",#N/A,FALSE,"Monthly";"print daily",#N/A,FALSE,"Daily";"Breakfast",#N/A,FALSE,"Breakfast";"am/pm break",#N/A,FALSE,"AM PM Break";"Print Lunch",#N/A,FALSE,"Lunch";"Print BCV",#N/A,FALSE,"BCV";"Print Hospitally",#N/A,FALSE,"Hospitality"}</definedName>
    <definedName name="wrn.Print._.Breakfast." localSheetId="0" hidden="1">{"Breakfast",#N/A,FALSE,"Breakfast"}</definedName>
    <definedName name="wrn.Print._.Breakfast." hidden="1">{"Breakfast",#N/A,FALSE,"Breakfast"}</definedName>
    <definedName name="YearInvest" localSheetId="3">#REF!</definedName>
    <definedName name="YearInvest" localSheetId="4">#REF!</definedName>
    <definedName name="YearInvest" localSheetId="6">#REF!</definedName>
    <definedName name="YearInvest" localSheetId="0">#REF!</definedName>
    <definedName name="YearInv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77" l="1"/>
  <c r="F15" i="77"/>
  <c r="D26" i="80"/>
  <c r="C27" i="80"/>
  <c r="C12" i="82"/>
  <c r="H63" i="76" l="1"/>
  <c r="K63" i="76" s="1"/>
  <c r="M63" i="76" s="1"/>
  <c r="C24" i="80" l="1"/>
  <c r="C21" i="80"/>
  <c r="C20" i="80"/>
  <c r="C19" i="80"/>
  <c r="C18" i="80"/>
  <c r="K52" i="78" l="1"/>
  <c r="L52" i="78" s="1"/>
  <c r="H10" i="76"/>
  <c r="H11" i="76"/>
  <c r="H12" i="76"/>
  <c r="H13" i="76"/>
  <c r="H14" i="76"/>
  <c r="H15" i="76"/>
  <c r="H16" i="76"/>
  <c r="H17" i="76"/>
  <c r="H18" i="76"/>
  <c r="H19" i="76"/>
  <c r="H20" i="76"/>
  <c r="H21" i="76"/>
  <c r="H22" i="76"/>
  <c r="H23" i="76"/>
  <c r="H24" i="76"/>
  <c r="H25" i="76"/>
  <c r="H26" i="76"/>
  <c r="H27" i="76"/>
  <c r="H28" i="76"/>
  <c r="H29" i="76"/>
  <c r="H30" i="76"/>
  <c r="H31" i="76"/>
  <c r="H32" i="76"/>
  <c r="F46" i="78"/>
  <c r="F45" i="78"/>
  <c r="F44" i="78"/>
  <c r="F43" i="78"/>
  <c r="F42" i="78"/>
  <c r="F21" i="78"/>
  <c r="F22" i="78"/>
  <c r="F23" i="78"/>
  <c r="F24" i="78"/>
  <c r="F25" i="78"/>
  <c r="F26" i="78"/>
  <c r="F27" i="78"/>
  <c r="F28" i="78"/>
  <c r="F29" i="78"/>
  <c r="F30" i="78"/>
  <c r="F31" i="78"/>
  <c r="F32" i="78"/>
  <c r="F33" i="78"/>
  <c r="F34" i="78"/>
  <c r="F35" i="78"/>
  <c r="F36" i="78"/>
  <c r="F20" i="78"/>
  <c r="F11" i="78"/>
  <c r="F12" i="78"/>
  <c r="F13" i="78"/>
  <c r="F14" i="78"/>
  <c r="F15" i="78"/>
  <c r="F16" i="78"/>
  <c r="F17" i="78"/>
  <c r="F18" i="78"/>
  <c r="F10" i="78"/>
  <c r="F34" i="77" l="1"/>
  <c r="H34" i="77" s="1"/>
  <c r="F35" i="77"/>
  <c r="H35" i="77" s="1"/>
  <c r="F36" i="77"/>
  <c r="H36" i="77" s="1"/>
  <c r="F18" i="77"/>
  <c r="F19" i="77"/>
  <c r="F20" i="77"/>
  <c r="F21" i="77"/>
  <c r="F22" i="77"/>
  <c r="F23" i="77"/>
  <c r="F24" i="77"/>
  <c r="F25" i="77"/>
  <c r="F26" i="77"/>
  <c r="F17" i="77"/>
  <c r="F10" i="77"/>
  <c r="F11" i="77"/>
  <c r="F12" i="77"/>
  <c r="F13" i="77"/>
  <c r="F14" i="77"/>
  <c r="F9" i="77"/>
  <c r="F33" i="77"/>
  <c r="H33" i="77" s="1"/>
  <c r="H49" i="76" l="1"/>
  <c r="K49" i="76" s="1"/>
  <c r="M49" i="76" s="1"/>
  <c r="H46" i="76"/>
  <c r="K46" i="76" s="1"/>
  <c r="M46" i="76" s="1"/>
  <c r="H61" i="76" l="1"/>
  <c r="K61" i="76" s="1"/>
  <c r="M61" i="76" s="1"/>
  <c r="H60" i="76"/>
  <c r="K60" i="76" s="1"/>
  <c r="M60" i="76" s="1"/>
  <c r="H24" i="77" l="1"/>
  <c r="H25" i="77"/>
  <c r="H13" i="77" l="1"/>
  <c r="H14" i="77"/>
  <c r="K59" i="76"/>
  <c r="M59" i="76" s="1"/>
  <c r="K58" i="76"/>
  <c r="M58" i="76" s="1"/>
  <c r="H47" i="76"/>
  <c r="K47" i="76" s="1"/>
  <c r="M47" i="76" s="1"/>
  <c r="H44" i="76"/>
  <c r="K44" i="76" s="1"/>
  <c r="M44" i="76" s="1"/>
  <c r="K30" i="76"/>
  <c r="M30" i="76" s="1"/>
  <c r="H62" i="76"/>
  <c r="K62" i="76" s="1"/>
  <c r="M62" i="76" s="1"/>
  <c r="K31" i="76"/>
  <c r="M31" i="76" s="1"/>
  <c r="K57" i="76"/>
  <c r="M57" i="76" s="1"/>
  <c r="H48" i="76"/>
  <c r="K32" i="76"/>
  <c r="M32" i="76" s="1"/>
  <c r="K56" i="76"/>
  <c r="M56" i="76" s="1"/>
  <c r="M64" i="76" l="1"/>
  <c r="N64" i="76" s="1"/>
  <c r="D23" i="80" l="1"/>
  <c r="D17" i="80"/>
  <c r="D13" i="80"/>
  <c r="D11" i="80"/>
  <c r="D5" i="80"/>
  <c r="H38" i="76" l="1"/>
  <c r="H39" i="76"/>
  <c r="H40" i="76"/>
  <c r="H41" i="76"/>
  <c r="H42" i="76"/>
  <c r="H43" i="76"/>
  <c r="H45" i="76"/>
  <c r="H37" i="76"/>
  <c r="J36" i="77" l="1"/>
  <c r="H9" i="77"/>
  <c r="K46" i="78" l="1"/>
  <c r="K10" i="76" l="1"/>
  <c r="M10" i="76" s="1"/>
  <c r="K11" i="76"/>
  <c r="M11" i="76" s="1"/>
  <c r="K28" i="76"/>
  <c r="M28" i="76" s="1"/>
  <c r="K43" i="76"/>
  <c r="M43" i="76" s="1"/>
  <c r="K42" i="76"/>
  <c r="M42" i="76" s="1"/>
  <c r="K19" i="76"/>
  <c r="K26" i="76"/>
  <c r="M26" i="76" s="1"/>
  <c r="K27" i="76"/>
  <c r="M27" i="76" s="1"/>
  <c r="K25" i="76"/>
  <c r="M25" i="76" s="1"/>
  <c r="K29" i="76"/>
  <c r="M29" i="76" s="1"/>
  <c r="K22" i="76"/>
  <c r="M22" i="76" s="1"/>
  <c r="K23" i="76"/>
  <c r="M23" i="76" s="1"/>
  <c r="I34" i="78" l="1"/>
  <c r="J34" i="78" s="1"/>
  <c r="I35" i="78"/>
  <c r="J35" i="78" s="1"/>
  <c r="I22" i="78"/>
  <c r="J22" i="78" s="1"/>
  <c r="I23" i="78"/>
  <c r="J23" i="78" s="1"/>
  <c r="I26" i="78"/>
  <c r="J26" i="78" s="1"/>
  <c r="I27" i="78"/>
  <c r="J27" i="78" s="1"/>
  <c r="I30" i="78"/>
  <c r="J30" i="78" s="1"/>
  <c r="I31" i="78"/>
  <c r="J31" i="78" s="1"/>
  <c r="I10" i="78"/>
  <c r="J10" i="78" s="1"/>
  <c r="I11" i="78"/>
  <c r="J11" i="78" s="1"/>
  <c r="I13" i="78"/>
  <c r="J13" i="78" s="1"/>
  <c r="I14" i="78"/>
  <c r="J14" i="78" s="1"/>
  <c r="I15" i="78"/>
  <c r="J15" i="78" s="1"/>
  <c r="I16" i="78"/>
  <c r="J16" i="78" s="1"/>
  <c r="I17" i="78"/>
  <c r="J17" i="78" s="1"/>
  <c r="I18" i="78"/>
  <c r="J18" i="78" s="1"/>
  <c r="I12" i="78" l="1"/>
  <c r="J12" i="78" s="1"/>
  <c r="K18" i="78" s="1"/>
  <c r="I36" i="78"/>
  <c r="J36" i="78" s="1"/>
  <c r="I33" i="78"/>
  <c r="J33" i="78" s="1"/>
  <c r="I29" i="78"/>
  <c r="J29" i="78" s="1"/>
  <c r="I25" i="78"/>
  <c r="J25" i="78" s="1"/>
  <c r="I21" i="78"/>
  <c r="J21" i="78" s="1"/>
  <c r="I32" i="78"/>
  <c r="J32" i="78" s="1"/>
  <c r="I28" i="78"/>
  <c r="J28" i="78" s="1"/>
  <c r="I24" i="78"/>
  <c r="J24" i="78" s="1"/>
  <c r="I20" i="78"/>
  <c r="J20" i="78" s="1"/>
  <c r="K36" i="78" l="1"/>
  <c r="L36" i="78" s="1"/>
  <c r="L18" i="78"/>
  <c r="L46" i="78"/>
  <c r="C15" i="80" s="1"/>
  <c r="C14" i="80" l="1"/>
  <c r="K13" i="76"/>
  <c r="M13" i="76" s="1"/>
  <c r="K20" i="76" l="1"/>
  <c r="M20" i="76" s="1"/>
  <c r="M19" i="76"/>
  <c r="K18" i="76"/>
  <c r="M18" i="76" s="1"/>
  <c r="K17" i="76"/>
  <c r="M17" i="76" s="1"/>
  <c r="K16" i="76"/>
  <c r="M16" i="76" s="1"/>
  <c r="K12" i="76"/>
  <c r="M12" i="76" s="1"/>
  <c r="B16" i="82" l="1"/>
  <c r="H11" i="77" l="1"/>
  <c r="H12" i="77"/>
  <c r="H17" i="77"/>
  <c r="H18" i="77"/>
  <c r="H19" i="77"/>
  <c r="H20" i="77"/>
  <c r="H21" i="77"/>
  <c r="H22" i="77"/>
  <c r="H23" i="77"/>
  <c r="H26" i="77"/>
  <c r="H10" i="77"/>
  <c r="J26" i="77" s="1"/>
  <c r="K48" i="76"/>
  <c r="M48" i="76" s="1"/>
  <c r="K45" i="76"/>
  <c r="M45" i="76" s="1"/>
  <c r="K40" i="76"/>
  <c r="M40" i="76" s="1"/>
  <c r="K39" i="76"/>
  <c r="M39" i="76" s="1"/>
  <c r="K38" i="76"/>
  <c r="M38" i="76" s="1"/>
  <c r="K37" i="76"/>
  <c r="K14" i="76"/>
  <c r="M14" i="76" s="1"/>
  <c r="K15" i="76"/>
  <c r="M15" i="76" s="1"/>
  <c r="K21" i="76"/>
  <c r="M21" i="76" s="1"/>
  <c r="K24" i="76"/>
  <c r="M24" i="76" s="1"/>
  <c r="L26" i="77" l="1"/>
  <c r="M37" i="76"/>
  <c r="O64" i="76" s="1"/>
  <c r="C8" i="80" s="1"/>
  <c r="K41" i="76" l="1"/>
  <c r="M41" i="76" l="1"/>
  <c r="L36" i="77"/>
  <c r="C11" i="80" s="1"/>
  <c r="M50" i="76" l="1"/>
  <c r="H9" i="76"/>
  <c r="N50" i="76" l="1"/>
  <c r="O50" i="76" s="1"/>
  <c r="C7" i="80" s="1"/>
  <c r="K9" i="76"/>
  <c r="M9" i="76" l="1"/>
  <c r="M33" i="76" s="1"/>
  <c r="N33" i="76" l="1"/>
  <c r="O33" i="76" s="1"/>
  <c r="C6" i="80" s="1"/>
  <c r="C29" i="80" l="1"/>
  <c r="C31" i="80" s="1"/>
  <c r="C32" i="8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tc={E09A2B44-4B8D-4914-B92E-90FD3EC34BA9}</author>
    <author>tc={D5D24636-E951-4D7A-B04C-D462ECD77C82}</author>
    <author>tc={274B7E65-D819-4327-8FE5-970D6BAC6FDC}</author>
  </authors>
  <commentList>
    <comment ref="E6" authorId="0" shapeId="0" xr:uid="{E09A2B44-4B8D-4914-B92E-90FD3EC34BA9}">
      <text>
        <t>[Threaded comment]
Your version of Excel allows you to read this threaded comment; however, any edits to it will get removed if the file is opened in a newer version of Excel. Learn more: https://go.microsoft.com/fwlink/?linkid=870924
Comment:
    Not be indexed</t>
      </text>
    </comment>
    <comment ref="F6" authorId="1" shapeId="0" xr:uid="{D5D24636-E951-4D7A-B04C-D462ECD77C82}">
      <text>
        <t>[Threaded comment]
Your version of Excel allows you to read this threaded comment; however, any edits to it will get removed if the file is opened in a newer version of Excel. Learn more: https://go.microsoft.com/fwlink/?linkid=870924
Comment:
    Add a column for personnel cost and create the automatic indexation calculation.</t>
      </text>
    </comment>
    <comment ref="G6" authorId="2" shapeId="0" xr:uid="{274B7E65-D819-4327-8FE5-970D6BAC6FDC}">
      <text>
        <t>[Threaded comment]
Your version of Excel allows you to read this threaded comment; however, any edits to it will get removed if the file is opened in a newer version of Excel. Learn more: https://go.microsoft.com/fwlink/?linkid=870924
Comment:
    To be indexed inflation wages luxembourg</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tc={6B1F2BCE-7984-4E32-8501-2787E5AFE09E}</author>
  </authors>
  <commentList>
    <comment ref="E6" authorId="0" shapeId="0" xr:uid="{6B1F2BCE-7984-4E32-8501-2787E5AFE09E}">
      <text>
        <t>[Threaded comment]
Your version of Excel allows you to read this threaded comment; however, any edits to it will get removed if the file is opened in a newer version of Excel. Learn more: https://go.microsoft.com/fwlink/?linkid=870924
Comment:
    indexation food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tc={4A6DAF3B-D0C8-436F-A17D-D00BBCFD93F9}</author>
  </authors>
  <commentList>
    <comment ref="E6" authorId="0" shapeId="0" xr:uid="{4A6DAF3B-D0C8-436F-A17D-D00BBCFD93F9}">
      <text>
        <t>[Threaded comment]
Your version of Excel allows you to read this threaded comment; however, any edits to it will get removed if the file is opened in a newer version of Excel. Learn more: https://go.microsoft.com/fwlink/?linkid=870924
Comment:
    Indexation food</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tc={9909186D-08B9-4F74-9927-1133328F7E3F}</author>
  </authors>
  <commentList>
    <comment ref="A1" authorId="0" shapeId="0" xr:uid="{9909186D-08B9-4F74-9927-1133328F7E3F}">
      <text>
        <t>[Threaded comment]
Your version of Excel allows you to read this threaded comment; however, any edits to it will get removed if the file is opened in a newer version of Excel. Learn more: https://go.microsoft.com/fwlink/?linkid=870924
Comment:
    Indexation wages</t>
      </text>
    </comment>
  </commentList>
</comments>
</file>

<file path=xl/sharedStrings.xml><?xml version="1.0" encoding="utf-8"?>
<sst xmlns="http://schemas.openxmlformats.org/spreadsheetml/2006/main" count="370" uniqueCount="218">
  <si>
    <t>Catering RFP: Financial Model Overview &amp; Instructions</t>
  </si>
  <si>
    <t>Commercial Model Overview:</t>
  </si>
  <si>
    <t>Financial / Commercials Worksheet</t>
  </si>
  <si>
    <r>
      <t xml:space="preserve">Weighting: </t>
    </r>
    <r>
      <rPr>
        <sz val="10"/>
        <rFont val="Calibri"/>
        <family val="2"/>
        <scheme val="minor"/>
      </rPr>
      <t>The percentages below refer to the value which is given to each category. Calculation is automatically done in the summary table in order to get the weighted total amount that will be used for evaluation during the procurement procedure.</t>
    </r>
  </si>
  <si>
    <t>Financial Summary</t>
  </si>
  <si>
    <t>Not applicable</t>
  </si>
  <si>
    <t>Section Total</t>
  </si>
  <si>
    <t>RFP Section Summary</t>
  </si>
  <si>
    <t>Total Technical/Quality section</t>
  </si>
  <si>
    <t>Total Weighting</t>
  </si>
  <si>
    <t>Completion Instructions</t>
  </si>
  <si>
    <r>
      <rPr>
        <u/>
        <sz val="10"/>
        <rFont val="Calibri"/>
        <family val="2"/>
        <scheme val="minor"/>
      </rPr>
      <t>Only Cells in Yellow will require input</t>
    </r>
    <r>
      <rPr>
        <sz val="10"/>
        <rFont val="Calibri"/>
        <family val="2"/>
        <scheme val="minor"/>
      </rPr>
      <t xml:space="preserve"> with either price (€) or quantity information, plus any supporting calculations, assumptions or other information within the comments box.</t>
    </r>
  </si>
  <si>
    <t>Cells in Orange are calculations and do not require any input</t>
  </si>
  <si>
    <t>Cells in white do not require any input</t>
  </si>
  <si>
    <t xml:space="preserve"> Price</t>
  </si>
  <si>
    <t xml:space="preserve">Breakfast </t>
  </si>
  <si>
    <t xml:space="preserve">Lunch </t>
  </si>
  <si>
    <t>General (Breakfast and Lunch)</t>
  </si>
  <si>
    <t>2. Hospitality Price</t>
  </si>
  <si>
    <t>Additional chef</t>
  </si>
  <si>
    <t>5. Maintenance</t>
  </si>
  <si>
    <t>Total costs</t>
  </si>
  <si>
    <t>Total amount for one year</t>
  </si>
  <si>
    <t>Average total amount per month</t>
  </si>
  <si>
    <t>Weighted Total amount that will be used for evaluation during the procurement procedure</t>
  </si>
  <si>
    <t>1. Menu Prices</t>
  </si>
  <si>
    <t xml:space="preserve">
Breakdown of Service Provider Price</t>
  </si>
  <si>
    <t xml:space="preserve">
Service Provider Price</t>
  </si>
  <si>
    <r>
      <t xml:space="preserve">
</t>
    </r>
    <r>
      <rPr>
        <b/>
        <sz val="10"/>
        <rFont val="Calibri"/>
        <family val="2"/>
        <scheme val="minor"/>
      </rPr>
      <t>Consumer Price</t>
    </r>
  </si>
  <si>
    <r>
      <t xml:space="preserve">ESM 
Subsidy. 
</t>
    </r>
    <r>
      <rPr>
        <b/>
        <sz val="10"/>
        <rFont val="Calibri"/>
        <family val="2"/>
        <scheme val="minor"/>
      </rPr>
      <t>This amount is the difference between the Service Provider Price and the Consumer Price which will be payable directly by the ESM to the Service Provider</t>
    </r>
  </si>
  <si>
    <t xml:space="preserve">
Final Amount for Evaluation
These figures are the results of the ESM Subsidy multiplied by the volume indicated in the column "number". 
</t>
  </si>
  <si>
    <t xml:space="preserve">Type of settlement </t>
  </si>
  <si>
    <t>Number</t>
  </si>
  <si>
    <t>Personnel Cost</t>
  </si>
  <si>
    <t>Index (based on the price revision formula)</t>
  </si>
  <si>
    <t>Breakfast (concept of a small bakery)</t>
  </si>
  <si>
    <t>per day</t>
  </si>
  <si>
    <t>Sandwich Small</t>
  </si>
  <si>
    <t>Sandwich Medium</t>
  </si>
  <si>
    <t>Sandwich Large</t>
  </si>
  <si>
    <t>Pancakes</t>
  </si>
  <si>
    <t>Type of bread (normal)</t>
  </si>
  <si>
    <t>Type of bread (exclusive)</t>
  </si>
  <si>
    <t>Pastries and sweet treats</t>
  </si>
  <si>
    <t xml:space="preserve">Cookies </t>
  </si>
  <si>
    <t xml:space="preserve">Croissant </t>
  </si>
  <si>
    <t xml:space="preserve">Muffin </t>
  </si>
  <si>
    <t xml:space="preserve">Pain chocolate </t>
  </si>
  <si>
    <t>Smoothies</t>
  </si>
  <si>
    <t>Yoghurt</t>
  </si>
  <si>
    <t>Yoghurt 1</t>
  </si>
  <si>
    <t>Yoghurt 2</t>
  </si>
  <si>
    <t>Muesli</t>
  </si>
  <si>
    <t>Nutella Portion</t>
  </si>
  <si>
    <t>Bio Eggs</t>
  </si>
  <si>
    <t>Omlette</t>
  </si>
  <si>
    <t xml:space="preserve"> Extra filling Omlette</t>
  </si>
  <si>
    <t>Cereal Portion</t>
  </si>
  <si>
    <t>per month</t>
  </si>
  <si>
    <t>per year</t>
  </si>
  <si>
    <t>Total costs-Breakfast</t>
  </si>
  <si>
    <t>Lunch | Standard menu</t>
  </si>
  <si>
    <t>€/ piece</t>
  </si>
  <si>
    <t>Daily soup</t>
  </si>
  <si>
    <t>Salad buffet small incl. different components and dressings</t>
  </si>
  <si>
    <t xml:space="preserve">Salad buffet medium incl. different components and dressings </t>
  </si>
  <si>
    <t>Salad buffet large incl. different components and dressings</t>
  </si>
  <si>
    <t>Side dishes, Plate of Vegetables 
(from dish of the day)**</t>
  </si>
  <si>
    <t>Total costs-Lunch</t>
  </si>
  <si>
    <t>Fresh fruits Small (up to 150gr)</t>
  </si>
  <si>
    <t>Fresh fruits Medium (up to 300gr)</t>
  </si>
  <si>
    <t>Ice-cream - Magnum</t>
  </si>
  <si>
    <t xml:space="preserve">2. Hospitality Price Summary </t>
  </si>
  <si>
    <t>Full costs</t>
  </si>
  <si>
    <t xml:space="preserve">€/piece or person </t>
  </si>
  <si>
    <t>Monthly scenario .This amount is the outcome of the full cost (piece per person) x the volume indicated in the column "number"</t>
  </si>
  <si>
    <t>Index ( based on the price revision formula)</t>
  </si>
  <si>
    <t>Item</t>
  </si>
  <si>
    <t>Tea</t>
  </si>
  <si>
    <t>Coffee</t>
  </si>
  <si>
    <t>Biscuits</t>
  </si>
  <si>
    <t>Sugar</t>
  </si>
  <si>
    <t>Fresh Milk</t>
  </si>
  <si>
    <t>Cream</t>
  </si>
  <si>
    <t>Executive Meeting Menu</t>
  </si>
  <si>
    <t>Breakfast</t>
  </si>
  <si>
    <t>€/ person</t>
  </si>
  <si>
    <t>Vegetables</t>
  </si>
  <si>
    <t>Snacks</t>
  </si>
  <si>
    <t>Fruits</t>
  </si>
  <si>
    <t>3 course menu 
(starter, main course, dessert)</t>
  </si>
  <si>
    <t xml:space="preserve">Vegetarian </t>
  </si>
  <si>
    <t>Healthy</t>
  </si>
  <si>
    <t>Meat</t>
  </si>
  <si>
    <t>Fish</t>
  </si>
  <si>
    <t>Pasta</t>
  </si>
  <si>
    <t>Hospitality Price - Catering Services for Special Events</t>
  </si>
  <si>
    <t xml:space="preserve">Number </t>
  </si>
  <si>
    <t>Standard Event Menu</t>
  </si>
  <si>
    <t>Superior Event Menu</t>
  </si>
  <si>
    <t>Deluxe Event Menu</t>
  </si>
  <si>
    <t>[Other - specify]</t>
  </si>
  <si>
    <t xml:space="preserve">3. Vending &amp; Kitchenettes Services Price Summary </t>
  </si>
  <si>
    <t>Consumer Price</t>
  </si>
  <si>
    <t>ESM 
subsidy</t>
  </si>
  <si>
    <t>Total cost proposed by the candidate for each item below listed</t>
  </si>
  <si>
    <t>This price is fixed and cannot be modified.</t>
  </si>
  <si>
    <t>This amount is the difference between the Service Provider Price and the Consumer Price which will be payable directly by the ESM to the Service Provider</t>
  </si>
  <si>
    <t>Final Amount for Evaluation
These figures are the results of the ESM Subsidy multiplied by the volume indicated in the column "number"</t>
  </si>
  <si>
    <t xml:space="preserve">Coffee - supply and refill </t>
  </si>
  <si>
    <t>€/ month*</t>
  </si>
  <si>
    <t xml:space="preserve">Tea - supply and refill </t>
  </si>
  <si>
    <t>Honey</t>
  </si>
  <si>
    <t>Additional costs</t>
  </si>
  <si>
    <t>Additional costs e.g. Maintenance, Rent</t>
  </si>
  <si>
    <t>Vending Machine including the rent and maintenance. (Repair will be charged separatly as per need)</t>
  </si>
  <si>
    <t>4. Additional staff costs</t>
  </si>
  <si>
    <t>Please complete the below table with the price that you propose to charge ESM, as a client, for the specified items:</t>
  </si>
  <si>
    <t>Hourly rates for additional staff</t>
  </si>
  <si>
    <t>Hourly rate work day</t>
  </si>
  <si>
    <t>Hourly rate work day night rate 
(11PM - 6AM)</t>
  </si>
  <si>
    <t>Hourly rate Saturday</t>
  </si>
  <si>
    <t>Hourly rate Sunday</t>
  </si>
  <si>
    <t>Hourly rate Public holiday</t>
  </si>
  <si>
    <t>Additional catering attendant</t>
  </si>
  <si>
    <t xml:space="preserve">Additional assistant </t>
  </si>
  <si>
    <t>Additional dishwasher</t>
  </si>
  <si>
    <t>1. Menu Price</t>
  </si>
  <si>
    <t xml:space="preserve">a. Catering for Meetings &amp; Business lunches </t>
  </si>
  <si>
    <t>b. Hospitality Price - Catering for Formal Events</t>
  </si>
  <si>
    <r>
      <t xml:space="preserve">
</t>
    </r>
    <r>
      <rPr>
        <b/>
        <sz val="10"/>
        <rFont val="Calibri"/>
        <family val="2"/>
        <scheme val="minor"/>
      </rPr>
      <t>All Other Costs (including but not limited to cleaning, waste management, pest control, overheads, etc.)</t>
    </r>
  </si>
  <si>
    <t xml:space="preserve">1. Menu Price </t>
  </si>
  <si>
    <t xml:space="preserve">3. Vending &amp; Kitchennetes Price </t>
  </si>
  <si>
    <t xml:space="preserve">**Fresh milk used for the coffee machines only </t>
  </si>
  <si>
    <t>Vending Operations</t>
  </si>
  <si>
    <t>a.Vending Operations</t>
  </si>
  <si>
    <t>Food Cost</t>
  </si>
  <si>
    <t xml:space="preserve">
Service Provider Price
</t>
  </si>
  <si>
    <t>b.Kitchenettes Consumables</t>
  </si>
  <si>
    <t>Kitchennetes Consumables</t>
  </si>
  <si>
    <t>Fresh milk**</t>
  </si>
  <si>
    <t xml:space="preserve">Average estimated quantities </t>
  </si>
  <si>
    <t xml:space="preserve">Item </t>
  </si>
  <si>
    <t>Food cost</t>
  </si>
  <si>
    <t>4. Additional staff</t>
  </si>
  <si>
    <t>5. Mainteinance</t>
  </si>
  <si>
    <t xml:space="preserve">3. Vending &amp; Kitchennetes </t>
  </si>
  <si>
    <t xml:space="preserve">Catering for Meetings &amp; Business lunches &amp; Formal Events </t>
  </si>
  <si>
    <t xml:space="preserve">€/ piece </t>
  </si>
  <si>
    <r>
      <t xml:space="preserve">
</t>
    </r>
    <r>
      <rPr>
        <b/>
        <sz val="10"/>
        <rFont val="Calibri"/>
        <family val="2"/>
        <scheme val="minor"/>
      </rPr>
      <t xml:space="preserve">Food Cost
</t>
    </r>
  </si>
  <si>
    <t>Total cost proposed by the candidate</t>
  </si>
  <si>
    <t>Dish of the day (meat/fish)*</t>
  </si>
  <si>
    <t>Dish of the day (healthy choice)*</t>
  </si>
  <si>
    <t>Extra dish/ special menu*/**</t>
  </si>
  <si>
    <t>Street food (Show cooking)*</t>
  </si>
  <si>
    <t>Grill*</t>
  </si>
  <si>
    <t>Catering for Meetings &amp; Business Lunches</t>
  </si>
  <si>
    <t xml:space="preserve">Please complete the below table with the price that you propose to charge ESM, as a client, for the specified items below. 
All personnel costs and other costs for these services should be indicated in the 1. Menu Price. </t>
  </si>
  <si>
    <t xml:space="preserve">Please complete the below table with the price that you propose to charge ESM for the specified items. 
All personnel costs and other costs for these services should be indicated in the 1. Menu Price. </t>
  </si>
  <si>
    <t xml:space="preserve">Food cost </t>
  </si>
  <si>
    <t>€/person</t>
  </si>
  <si>
    <t>Price per year</t>
  </si>
  <si>
    <t xml:space="preserve">Total annual mainteinance costs </t>
  </si>
  <si>
    <t xml:space="preserve">Catering Equipment </t>
  </si>
  <si>
    <t xml:space="preserve">Please complete the below table with the total price for the maintenance that you propose to charge ESM.  These costs should be based on the Invenotry list e.g. all equipment that ESM owns should be maintained by the Service Provider. Repair costs will be treated seperately. Please, refer to Annex 7 - Catering Inventory for further information.
</t>
  </si>
  <si>
    <t xml:space="preserve">Please complete the below table with the price that you propose to charge ESM, as a client, for the specified items below.
Personnel costs and all other costs for the execution of the entire contract shall be indicated in the 1. Menu Price only (Columns E and F)
For the purposes of the evaluation, it is considered there are 50 working weeks per year and 20 working days per month </t>
  </si>
  <si>
    <t>4. Additional staff costs (10 hours per staff, hourly rate work day)</t>
  </si>
  <si>
    <t>5. Maintenance costs</t>
  </si>
  <si>
    <t>Total annual costs</t>
  </si>
  <si>
    <t xml:space="preserve">Dessert </t>
  </si>
  <si>
    <t>100g Protein*
examples: scampi, chicken, pork, turkey</t>
  </si>
  <si>
    <t>Meat of the day (only the meat from dish of the day)</t>
  </si>
  <si>
    <t xml:space="preserve">Fresh juice </t>
  </si>
  <si>
    <t>Butter Portion</t>
  </si>
  <si>
    <t>Honey Portion</t>
  </si>
  <si>
    <t>Coca Cola beverages 50CL (diet coke, coca-cola zero, fanta, sprite)</t>
  </si>
  <si>
    <t>Coca Cola beverages 33CL (diet coke, coca-cola zero, fanta, sprite)</t>
  </si>
  <si>
    <t>Still water 50CL</t>
  </si>
  <si>
    <t>Sparking water 50CL</t>
  </si>
  <si>
    <t>Ice tea Lipton 50CL (peach, lemon)</t>
  </si>
  <si>
    <t>*A total of 50 meals per day guaranteed (including all dishes highlighted in purple).</t>
  </si>
  <si>
    <t xml:space="preserve">**The offer on a special menu day include a starter, dish of the day and dessert for the Consumer Price of 10 Euros. In the days when the special menu is offered, the dishes highlighted in purple are not. 
</t>
  </si>
  <si>
    <t>6. Start-up phase</t>
  </si>
  <si>
    <t xml:space="preserve">Fixed fee for the duration of the start-up </t>
  </si>
  <si>
    <t xml:space="preserve">As per Section 4 from the ToR, the Service Provider shall provide a one-off fixed fee for the start-up and handover of the contract (if any). </t>
  </si>
  <si>
    <t>Fixed fee for start-up of services</t>
  </si>
  <si>
    <t>6. Start-up costs</t>
  </si>
  <si>
    <t>One-off fee</t>
  </si>
  <si>
    <t>One-off start-up costs</t>
  </si>
  <si>
    <t>Bottled Water 1L</t>
  </si>
  <si>
    <t>Pfanner ice tea</t>
  </si>
  <si>
    <t>Perrier 33CL</t>
  </si>
  <si>
    <t xml:space="preserve">San pelegrino aromatise </t>
  </si>
  <si>
    <t>Nu Jus bio (orange, pomme,tec.)</t>
  </si>
  <si>
    <t xml:space="preserve">Arizona (peach, grenade) </t>
  </si>
  <si>
    <t xml:space="preserve">Nocco (carribean, tropical) </t>
  </si>
  <si>
    <t>Eau Plate Thalus</t>
  </si>
  <si>
    <t xml:space="preserve">Vitamin Well (reload, upgrade, antioxidant, awake) </t>
  </si>
  <si>
    <t>Balisto Bar</t>
  </si>
  <si>
    <t>Chips John &amp; John (piment/salt)</t>
  </si>
  <si>
    <t>Chips fried chicken</t>
  </si>
  <si>
    <t>Cote D'or Bar</t>
  </si>
  <si>
    <t>Lifebar (chia)</t>
  </si>
  <si>
    <t>Kinder (bueno and duplo)</t>
  </si>
  <si>
    <t>Kitkat chunky</t>
  </si>
  <si>
    <t>Lion, snickers, twix, bounty</t>
  </si>
  <si>
    <t xml:space="preserve"> Amandes Wond</t>
  </si>
  <si>
    <t xml:space="preserve"> Pistaches Wond</t>
  </si>
  <si>
    <t>Taste of Nature</t>
  </si>
  <si>
    <t>Barebelles (peanuts)</t>
  </si>
  <si>
    <t>N.A!* Rice Crackers</t>
  </si>
  <si>
    <t>N.A!* My Mix</t>
  </si>
  <si>
    <t>N.A. Fruit sticks</t>
  </si>
  <si>
    <t>Blast Snack</t>
  </si>
  <si>
    <t>Student mix nuts</t>
  </si>
  <si>
    <t>*Fixed price per month based on average 140 employees on-site per day and 300 cups of coffee per day</t>
  </si>
  <si>
    <t xml:space="preserve">1. The following financial templates are the basis for the commercial evaluation of the offers. 
2. Prices will be reviewed based on the indexation clause art xx of the Contract.
3. The price for each service category is weighted based on the percentages below listed. The overall price evaluation is weighted in total with 30%.
4. Only the weighted total amount for a one year period, as indicated in the summary table, will be used for the financial evaluation of this procurement procedure. 
5. In the Menu Price, Hospitality Price, Vending and Kitchenettes tabs, the total price for each good and service proposed by the Candidate will be multiplied by an estimated number of applicable goods and services. Some of the estimates used are based in part on the average figures from 2023. For products without an average number, fictitious values were assumed. The estimated number of goods and services are for the purposes of evaluation only and are not a guarantee of actual sales figures. 
6. The consumer prices for all menu, food and beverage items specified in the Menu Price tab and the Vending and Kitchenettes tab of this Commercial Response Template are the prices payable by consumers of the Services (the “Consumer Price(s)”). The Consumer Prices are fixed by the ESM for the duration of the Contract and are paid directly to the Service Provider by the consumers of the Services (e.g. vending machine users, Canteen visitors). The price difference between the fees payable to the Service Provider for these items (the “Service Provider Price”) and the fixed price paid by members of staff for these items, if any, will be paid  by the ESM (the “ESM Subsidy”).
7. The Service Provider Price must include all costs for all aspects of the Services, including but not limited to, food and beverage costs, personnel costs, waste management, cleaning, pest control etc. In the Menu Price tab  of this Commercial Response Template, the Candidates must also provide a breakdown of the Service Provider Price between “Item Cost” and “All Other Costs”. Item Cost must reflect the cost of the food or beverage only, as applicable. All Other Costs must reflect the all costs excluding the food and/or beverage cost, including but not limited to, the costs related to personnel, waste management, pest control, etc. 
8. The ESM guarantees a minimum purchase of 50 meals per day (the “Minimum Meal Purchase”). All meals sold by the Canteen will be counted towards the Minimum Meal Purchase (e.g. Dish of the Day (Meat Fish), Dish of the Day (healthy choice) etc.) If the Service Provider sells only 40 meals in one day, 10 meals will be paid for directly by the ESM at the fee for the ‘Dish of the Day (meat/fish)’ indicated in the Row 37 in the Menu Price tab of this Commercial Response Template. If the Service Provider sells only 50 or more meals in one day, no additional fees will be payable by the ESM.
9. A total price per year for maintenance must be indicated for the equipment that ESM owns as per the inventory list, taking into account the maintenance intervals that may be required. Repair costs will be treated separately.
10. The hourly rates requested in the Additional Staff tab will only be used where additional resources, in excess of the normal resources required to perform the Services, are requested by the ESM.
</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</si>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</sst>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8" formatCode="&quot;£&quot;#,##0.00;[Red]\-&quot;£&quot;#,##0.00"/>
    <numFmt numFmtId="44" formatCode="_-&quot;£&quot;* #,##0.00_-;\-&quot;£&quot;* #,##0.00_-;_-&quot;£&quot;* &quot;-&quot;??_-;_-@_-"/>
    <numFmt numFmtId="164" formatCode="_-* #,##0_-;\-* #,##0_-;_-* &quot;-&quot;??_-;_-@_-"/>
    <numFmt numFmtId="165" formatCode="&quot;£&quot;#,##0;[Red]&quot;£&quot;#,##0"/>
    <numFmt numFmtId="166" formatCode="&quot;£&quot;#,##0.000;[Red]\-&quot;£&quot;#,##0.000"/>
    <numFmt numFmtId="167" formatCode="#,##0_ ;[Red]\-#,##0\ "/>
    <numFmt numFmtId="168" formatCode="0%;[Red]\-0%"/>
    <numFmt numFmtId="169" formatCode="#,##0_ &quot; days&quot;;[Red]\-#,##0\2&quot; days&quot;"/>
    <numFmt numFmtId="170" formatCode="0&quot; days&quot;"/>
    <numFmt numFmtId="171" formatCode="&quot;£&quot;#,##0.00;\-&quot;£&quot;#,##0.00;\-"/>
    <numFmt numFmtId="172" formatCode="d/m/yy"/>
    <numFmt numFmtId="173" formatCode="&quot;£&quot;#,##0;[Red]\-&quot;£&quot;#,##0;"/>
    <numFmt numFmtId="174" formatCode="#,##0.0_);\(#,##0.0\)"/>
    <numFmt numFmtId="175" formatCode="&quot;€&quot;#,##0.00"/>
    <numFmt numFmtId="176" formatCode="0.0%"/>
    <numFmt numFmtId="177" formatCode="#,##0.00\ &quot;€&quot;"/>
    <numFmt numFmtId="178" formatCode="_-* #,##0.00\ [$€-407]_-;\-* #,##0.00\ [$€-407]_-;_-* &quot;-&quot;??\ [$€-407]_-;_-@_-"/>
  </numFmts>
  <fonts count="55" x14ac:knownFonts="1">
    <font>
      <sz val="10"/>
      <name val="Courie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color indexed="10"/>
      <name val="Arial"/>
      <family val="2"/>
    </font>
    <font>
      <sz val="9"/>
      <name val="Arial"/>
      <family val="2"/>
    </font>
    <font>
      <b/>
      <sz val="9"/>
      <name val="Arial"/>
      <family val="2"/>
    </font>
    <font>
      <sz val="6"/>
      <name val="Arial"/>
      <family val="2"/>
    </font>
    <font>
      <b/>
      <sz val="8"/>
      <name val="Times New Roman"/>
      <family val="1"/>
    </font>
    <font>
      <b/>
      <sz val="10"/>
      <name val="Arial"/>
      <family val="2"/>
    </font>
    <font>
      <b/>
      <sz val="9"/>
      <color indexed="8"/>
      <name val="Arial"/>
      <family val="2"/>
    </font>
    <font>
      <sz val="9"/>
      <color indexed="8"/>
      <name val="Arial"/>
      <family val="2"/>
    </font>
    <font>
      <sz val="10"/>
      <name val="Arial"/>
      <family val="2"/>
    </font>
    <font>
      <b/>
      <sz val="9"/>
      <color indexed="63"/>
      <name val="Arial"/>
      <family val="2"/>
    </font>
    <font>
      <b/>
      <sz val="8"/>
      <name val="Arial"/>
      <family val="2"/>
    </font>
    <font>
      <sz val="10"/>
      <color indexed="55"/>
      <name val="Arial"/>
      <family val="2"/>
    </font>
    <font>
      <sz val="8"/>
      <name val="Arial"/>
      <family val="2"/>
    </font>
    <font>
      <sz val="6"/>
      <color indexed="10"/>
      <name val="Arial"/>
      <family val="2"/>
    </font>
    <font>
      <b/>
      <sz val="9"/>
      <color indexed="10"/>
      <name val="Arial"/>
      <family val="2"/>
    </font>
    <font>
      <sz val="10"/>
      <color indexed="10"/>
      <name val="Arial"/>
      <family val="2"/>
    </font>
    <font>
      <sz val="12"/>
      <name val="Helv"/>
    </font>
    <font>
      <i/>
      <sz val="7"/>
      <name val="Arial"/>
      <family val="2"/>
    </font>
    <font>
      <b/>
      <sz val="9"/>
      <color indexed="53"/>
      <name val="Arial"/>
      <family val="2"/>
    </font>
    <font>
      <sz val="9"/>
      <color indexed="45"/>
      <name val="Arial"/>
      <family val="2"/>
    </font>
    <font>
      <b/>
      <sz val="10"/>
      <color indexed="8"/>
      <name val="ARIAL"/>
      <family val="2"/>
    </font>
    <font>
      <b/>
      <sz val="10"/>
      <color indexed="63"/>
      <name val="Arial"/>
      <family val="2"/>
    </font>
    <font>
      <b/>
      <sz val="10"/>
      <color indexed="16"/>
      <name val="Arial"/>
      <family val="2"/>
    </font>
    <font>
      <sz val="10"/>
      <name val="Calibri"/>
      <family val="2"/>
      <scheme val="minor"/>
    </font>
    <font>
      <b/>
      <sz val="10"/>
      <name val="Calibri"/>
      <family val="2"/>
      <scheme val="minor"/>
    </font>
    <font>
      <b/>
      <sz val="14"/>
      <name val="Calibri"/>
      <family val="2"/>
      <scheme val="minor"/>
    </font>
    <font>
      <b/>
      <u/>
      <sz val="10"/>
      <name val="Calibri"/>
      <family val="2"/>
      <scheme val="minor"/>
    </font>
    <font>
      <b/>
      <sz val="10"/>
      <color rgb="FFFF0000"/>
      <name val="Calibri"/>
      <family val="2"/>
      <scheme val="minor"/>
    </font>
    <font>
      <sz val="10"/>
      <color rgb="FFFF0000"/>
      <name val="Calibri"/>
      <family val="2"/>
      <scheme val="minor"/>
    </font>
    <font>
      <b/>
      <sz val="20"/>
      <color rgb="FFFF0000"/>
      <name val="Calibri"/>
      <family val="2"/>
      <scheme val="minor"/>
    </font>
    <font>
      <b/>
      <sz val="20"/>
      <color theme="1"/>
      <name val="Calibri"/>
      <family val="2"/>
      <scheme val="minor"/>
    </font>
    <font>
      <sz val="20"/>
      <name val="Calibri"/>
      <family val="2"/>
      <scheme val="minor"/>
    </font>
    <font>
      <b/>
      <u/>
      <sz val="10"/>
      <color rgb="FFFF0000"/>
      <name val="Calibri"/>
      <family val="2"/>
      <scheme val="minor"/>
    </font>
    <font>
      <sz val="9"/>
      <name val="Calibri"/>
      <family val="2"/>
      <scheme val="minor"/>
    </font>
    <font>
      <b/>
      <sz val="20"/>
      <name val="Calibri"/>
      <family val="2"/>
      <scheme val="minor"/>
    </font>
    <font>
      <sz val="14"/>
      <color theme="3"/>
      <name val="Calibri"/>
      <family val="2"/>
      <scheme val="minor"/>
    </font>
    <font>
      <u/>
      <sz val="10"/>
      <name val="Calibri"/>
      <family val="2"/>
      <scheme val="minor"/>
    </font>
    <font>
      <b/>
      <sz val="11"/>
      <color theme="1"/>
      <name val="Calibri"/>
      <family val="2"/>
      <scheme val="minor"/>
    </font>
    <font>
      <sz val="8"/>
      <name val="Courier"/>
    </font>
    <font>
      <sz val="6"/>
      <color rgb="FF232222"/>
      <name val="Segoe UI"/>
      <family val="2"/>
    </font>
    <font>
      <sz val="10"/>
      <color theme="1"/>
      <name val="Calibri"/>
      <family val="2"/>
      <scheme val="minor"/>
    </font>
    <font>
      <b/>
      <sz val="10"/>
      <color theme="1"/>
      <name val="Calibri"/>
      <family val="2"/>
      <scheme val="minor"/>
    </font>
    <font>
      <b/>
      <sz val="10"/>
      <color theme="0"/>
      <name val="Calibri"/>
      <family val="2"/>
      <scheme val="minor"/>
    </font>
    <font>
      <sz val="11"/>
      <color rgb="FF1F497D"/>
      <name val="Calibri"/>
      <family val="2"/>
    </font>
    <font>
      <sz val="10"/>
      <name val="Courier"/>
    </font>
    <font>
      <sz val="11"/>
      <color theme="0"/>
      <name val="Calibri"/>
      <family val="2"/>
      <scheme val="minor"/>
    </font>
    <font>
      <sz val="10"/>
      <color theme="0"/>
      <name val="Calibri"/>
      <family val="2"/>
      <scheme val="minor"/>
    </font>
    <font>
      <sz val="11"/>
      <name val="Calibri"/>
      <family val="2"/>
      <scheme val="minor"/>
    </font>
    <font>
      <sz val="11"/>
      <color theme="1"/>
      <name val="Calibri"/>
      <family val="2"/>
    </font>
  </fonts>
  <fills count="32">
    <fill>
      <patternFill patternType="none"/>
    </fill>
    <fill>
      <patternFill patternType="gray125"/>
    </fill>
    <fill>
      <patternFill patternType="solid">
        <fgColor indexed="41"/>
        <bgColor indexed="64"/>
      </patternFill>
    </fill>
    <fill>
      <patternFill patternType="solid">
        <fgColor indexed="40"/>
        <bgColor indexed="64"/>
      </patternFill>
    </fill>
    <fill>
      <patternFill patternType="solid">
        <fgColor indexed="33"/>
        <bgColor indexed="64"/>
      </patternFill>
    </fill>
    <fill>
      <patternFill patternType="solid">
        <fgColor indexed="47"/>
        <bgColor indexed="64"/>
      </patternFill>
    </fill>
    <fill>
      <patternFill patternType="solid">
        <fgColor indexed="28"/>
        <bgColor indexed="64"/>
      </patternFill>
    </fill>
    <fill>
      <patternFill patternType="solid">
        <fgColor indexed="54"/>
        <bgColor indexed="64"/>
      </patternFill>
    </fill>
    <fill>
      <patternFill patternType="solid">
        <fgColor indexed="29"/>
        <bgColor indexed="64"/>
      </patternFill>
    </fill>
    <fill>
      <patternFill patternType="solid">
        <fgColor indexed="42"/>
        <bgColor indexed="64"/>
      </patternFill>
    </fill>
    <fill>
      <patternFill patternType="solid">
        <fgColor indexed="22"/>
        <bgColor indexed="64"/>
      </patternFill>
    </fill>
    <fill>
      <patternFill patternType="mediumGray">
        <fgColor indexed="9"/>
        <bgColor indexed="9"/>
      </patternFill>
    </fill>
    <fill>
      <patternFill patternType="solid">
        <fgColor indexed="28"/>
        <bgColor indexed="9"/>
      </patternFill>
    </fill>
    <fill>
      <patternFill patternType="solid">
        <fgColor indexed="26"/>
        <bgColor indexed="64"/>
      </patternFill>
    </fill>
    <fill>
      <patternFill patternType="solid">
        <fgColor indexed="35"/>
        <bgColor indexed="64"/>
      </patternFill>
    </fill>
    <fill>
      <patternFill patternType="solid">
        <fgColor indexed="9"/>
        <bgColor indexed="64"/>
      </patternFill>
    </fill>
    <fill>
      <patternFill patternType="solid">
        <fgColor indexed="34"/>
        <bgColor indexed="64"/>
      </patternFill>
    </fill>
    <fill>
      <patternFill patternType="solid">
        <fgColor indexed="45"/>
        <bgColor indexed="64"/>
      </patternFill>
    </fill>
    <fill>
      <patternFill patternType="solid">
        <fgColor indexed="30"/>
        <bgColor indexed="64"/>
      </patternFill>
    </fill>
    <fill>
      <patternFill patternType="solid">
        <fgColor indexed="46"/>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1" tint="0.499984740745262"/>
        <bgColor indexed="64"/>
      </patternFill>
    </fill>
    <fill>
      <patternFill patternType="solid">
        <fgColor rgb="FFFF9933"/>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bgColor indexed="64"/>
      </patternFill>
    </fill>
    <fill>
      <patternFill patternType="solid">
        <fgColor theme="1"/>
        <bgColor indexed="64"/>
      </patternFill>
    </fill>
    <fill>
      <patternFill patternType="solid">
        <fgColor rgb="FFFF99FF"/>
        <bgColor indexed="64"/>
      </patternFill>
    </fill>
    <fill>
      <patternFill patternType="solid">
        <fgColor theme="8" tint="0.39997558519241921"/>
        <bgColor indexed="64"/>
      </patternFill>
    </fill>
  </fills>
  <borders count="46">
    <border>
      <left/>
      <right/>
      <top/>
      <bottom/>
      <diagonal/>
    </border>
    <border>
      <left/>
      <right style="medium">
        <color indexed="64"/>
      </right>
      <top style="medium">
        <color indexed="64"/>
      </top>
      <bottom style="thin">
        <color indexed="64"/>
      </bottom>
      <diagonal/>
    </border>
    <border>
      <left style="thin">
        <color indexed="30"/>
      </left>
      <right style="thin">
        <color indexed="30"/>
      </right>
      <top style="thin">
        <color indexed="30"/>
      </top>
      <bottom style="thin">
        <color indexed="30"/>
      </bottom>
      <diagonal/>
    </border>
    <border>
      <left style="thin">
        <color indexed="29"/>
      </left>
      <right style="thin">
        <color indexed="29"/>
      </right>
      <top style="thin">
        <color indexed="29"/>
      </top>
      <bottom style="thin">
        <color indexed="30"/>
      </bottom>
      <diagonal/>
    </border>
    <border>
      <left style="thin">
        <color indexed="29"/>
      </left>
      <right style="thin">
        <color indexed="29"/>
      </right>
      <top/>
      <bottom style="thin">
        <color indexed="29"/>
      </bottom>
      <diagonal/>
    </border>
    <border>
      <left style="thin">
        <color indexed="29"/>
      </left>
      <right style="thin">
        <color indexed="29"/>
      </right>
      <top style="thin">
        <color indexed="29"/>
      </top>
      <bottom style="thin">
        <color indexed="29"/>
      </bottom>
      <diagonal/>
    </border>
    <border>
      <left style="thin">
        <color indexed="29"/>
      </left>
      <right/>
      <top/>
      <bottom/>
      <diagonal/>
    </border>
    <border>
      <left/>
      <right style="thin">
        <color indexed="30"/>
      </right>
      <top style="thin">
        <color indexed="30"/>
      </top>
      <bottom style="thin">
        <color indexed="30"/>
      </bottom>
      <diagonal/>
    </border>
    <border>
      <left style="thin">
        <color indexed="30"/>
      </left>
      <right/>
      <top style="thin">
        <color indexed="30"/>
      </top>
      <bottom style="thin">
        <color indexed="30"/>
      </bottom>
      <diagonal/>
    </border>
    <border>
      <left style="thin">
        <color indexed="29"/>
      </left>
      <right style="thin">
        <color indexed="29"/>
      </right>
      <top style="medium">
        <color indexed="29"/>
      </top>
      <bottom style="medium">
        <color indexed="29"/>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10"/>
      </left>
      <right/>
      <top style="medium">
        <color indexed="29"/>
      </top>
      <bottom style="medium">
        <color indexed="29"/>
      </bottom>
      <diagonal/>
    </border>
    <border>
      <left/>
      <right/>
      <top style="thin">
        <color indexed="30"/>
      </top>
      <bottom style="thin">
        <color indexed="30"/>
      </bottom>
      <diagonal/>
    </border>
    <border>
      <left/>
      <right/>
      <top/>
      <bottom style="thin">
        <color indexed="9"/>
      </bottom>
      <diagonal/>
    </border>
    <border>
      <left style="thin">
        <color indexed="28"/>
      </left>
      <right/>
      <top style="thin">
        <color indexed="28"/>
      </top>
      <bottom style="thin">
        <color indexed="28"/>
      </bottom>
      <diagonal/>
    </border>
    <border>
      <left style="thin">
        <color indexed="30"/>
      </left>
      <right/>
      <top style="thin">
        <color indexed="29"/>
      </top>
      <bottom style="thin">
        <color indexed="30"/>
      </bottom>
      <diagonal/>
    </border>
    <border>
      <left style="thin">
        <color indexed="10"/>
      </left>
      <right style="thin">
        <color indexed="30"/>
      </right>
      <top style="thin">
        <color indexed="30"/>
      </top>
      <bottom style="thin">
        <color indexed="10"/>
      </bottom>
      <diagonal/>
    </border>
    <border>
      <left style="thin">
        <color indexed="30"/>
      </left>
      <right style="thin">
        <color indexed="30"/>
      </right>
      <top style="thin">
        <color indexed="30"/>
      </top>
      <bottom style="thin">
        <color indexed="10"/>
      </bottom>
      <diagonal/>
    </border>
    <border>
      <left style="thick">
        <color indexed="9"/>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98">
    <xf numFmtId="0" fontId="0" fillId="0" borderId="0"/>
    <xf numFmtId="0" fontId="6" fillId="2" borderId="1">
      <alignment horizontal="center" vertical="center"/>
      <protection locked="0"/>
    </xf>
    <xf numFmtId="0" fontId="7" fillId="3" borderId="0"/>
    <xf numFmtId="6" fontId="8" fillId="4" borderId="2">
      <alignment vertical="center"/>
    </xf>
    <xf numFmtId="168" fontId="9" fillId="4" borderId="2">
      <alignment horizontal="center"/>
    </xf>
    <xf numFmtId="0" fontId="8" fillId="4" borderId="2">
      <alignment vertical="center"/>
    </xf>
    <xf numFmtId="17" fontId="10" fillId="5" borderId="0"/>
    <xf numFmtId="0" fontId="11" fillId="2" borderId="3"/>
    <xf numFmtId="0" fontId="11" fillId="2" borderId="3">
      <alignment horizontal="center"/>
    </xf>
    <xf numFmtId="44" fontId="5" fillId="0" borderId="0" applyFont="0" applyFill="0" applyBorder="0" applyAlignment="0" applyProtection="0"/>
    <xf numFmtId="6" fontId="12" fillId="6" borderId="2">
      <alignment horizontal="right" vertical="center"/>
    </xf>
    <xf numFmtId="173" fontId="13" fillId="0" borderId="4">
      <alignment horizontal="right" vertical="center"/>
    </xf>
    <xf numFmtId="8" fontId="14" fillId="2" borderId="2">
      <alignment horizontal="center" vertical="center"/>
      <protection locked="0"/>
    </xf>
    <xf numFmtId="0" fontId="7" fillId="7" borderId="0"/>
    <xf numFmtId="170" fontId="15" fillId="8" borderId="5">
      <alignment horizontal="right" vertical="center"/>
    </xf>
    <xf numFmtId="167" fontId="7" fillId="8" borderId="2" applyBorder="0">
      <alignment horizontal="left" vertical="center" wrapText="1"/>
    </xf>
    <xf numFmtId="6" fontId="14" fillId="8" borderId="2">
      <alignment horizontal="center" vertical="center"/>
    </xf>
    <xf numFmtId="172" fontId="16" fillId="8" borderId="2">
      <alignment horizontal="center" vertical="center"/>
    </xf>
    <xf numFmtId="8" fontId="17" fillId="8" borderId="2">
      <alignment horizontal="center" vertical="center"/>
    </xf>
    <xf numFmtId="169" fontId="18" fillId="8" borderId="2">
      <alignment horizontal="center" vertical="center"/>
    </xf>
    <xf numFmtId="167" fontId="14" fillId="8" borderId="2">
      <alignment horizontal="center" vertical="center"/>
    </xf>
    <xf numFmtId="10" fontId="14" fillId="8" borderId="2">
      <alignment horizontal="center" vertical="center"/>
    </xf>
    <xf numFmtId="166" fontId="14" fillId="2" borderId="5">
      <alignment horizontal="center" vertical="center"/>
      <protection locked="0"/>
    </xf>
    <xf numFmtId="172" fontId="8" fillId="2" borderId="2">
      <alignment horizontal="center" vertical="center"/>
      <protection locked="0"/>
    </xf>
    <xf numFmtId="10" fontId="14" fillId="2" borderId="2">
      <alignment horizontal="center" vertical="center"/>
      <protection locked="0"/>
    </xf>
    <xf numFmtId="1" fontId="14" fillId="2" borderId="5">
      <alignment horizontal="left" vertical="center"/>
      <protection locked="0"/>
    </xf>
    <xf numFmtId="1" fontId="11" fillId="2" borderId="2">
      <alignment horizontal="left" vertical="center"/>
      <protection locked="0"/>
    </xf>
    <xf numFmtId="18" fontId="11" fillId="2" borderId="2">
      <alignment horizontal="center" vertical="center"/>
      <protection locked="0"/>
    </xf>
    <xf numFmtId="0" fontId="7" fillId="6" borderId="6" applyBorder="0">
      <alignment horizontal="right"/>
    </xf>
    <xf numFmtId="0" fontId="7" fillId="9" borderId="0"/>
    <xf numFmtId="6" fontId="8" fillId="9" borderId="7">
      <alignment horizontal="right" vertical="center"/>
    </xf>
    <xf numFmtId="168" fontId="9" fillId="9" borderId="2">
      <alignment horizontal="center" vertical="center"/>
    </xf>
    <xf numFmtId="0" fontId="8" fillId="9" borderId="5">
      <alignment vertical="center"/>
    </xf>
    <xf numFmtId="38" fontId="18" fillId="10" borderId="0" applyNumberFormat="0" applyBorder="0" applyAlignment="0" applyProtection="0"/>
    <xf numFmtId="0" fontId="19" fillId="0" borderId="0">
      <alignment horizontal="center"/>
    </xf>
    <xf numFmtId="0" fontId="11" fillId="6" borderId="8" applyBorder="0">
      <alignment horizontal="center" vertical="center"/>
    </xf>
    <xf numFmtId="1" fontId="12" fillId="11" borderId="9" applyFont="0">
      <alignment horizontal="center" vertical="center" wrapText="1"/>
    </xf>
    <xf numFmtId="0" fontId="20" fillId="12" borderId="5">
      <alignment horizontal="left" vertical="center" wrapText="1"/>
    </xf>
    <xf numFmtId="0" fontId="4" fillId="10" borderId="10" applyFont="0" applyBorder="0" applyAlignment="0"/>
    <xf numFmtId="10" fontId="18" fillId="13" borderId="11" applyNumberFormat="0" applyBorder="0" applyAlignment="0" applyProtection="0"/>
    <xf numFmtId="0" fontId="14" fillId="13" borderId="2">
      <alignment vertical="center" wrapText="1"/>
    </xf>
    <xf numFmtId="0" fontId="11" fillId="13" borderId="2">
      <alignment horizontal="right" vertical="center" wrapText="1"/>
    </xf>
    <xf numFmtId="0" fontId="21" fillId="13" borderId="2">
      <alignment vertical="center" wrapText="1"/>
    </xf>
    <xf numFmtId="165" fontId="11" fillId="14" borderId="2">
      <alignment horizontal="right" vertical="center"/>
    </xf>
    <xf numFmtId="0" fontId="11" fillId="14" borderId="2"/>
    <xf numFmtId="174" fontId="22" fillId="0" borderId="0"/>
    <xf numFmtId="174" fontId="22" fillId="0" borderId="0"/>
    <xf numFmtId="174" fontId="22" fillId="0" borderId="0"/>
    <xf numFmtId="174" fontId="22" fillId="0" borderId="0"/>
    <xf numFmtId="174" fontId="22" fillId="0" borderId="0"/>
    <xf numFmtId="174" fontId="22" fillId="0" borderId="0"/>
    <xf numFmtId="174" fontId="22" fillId="0" borderId="0"/>
    <xf numFmtId="174" fontId="22" fillId="0" borderId="0"/>
    <xf numFmtId="0" fontId="23" fillId="0" borderId="0"/>
    <xf numFmtId="0" fontId="4" fillId="0" borderId="0"/>
    <xf numFmtId="165" fontId="8" fillId="4" borderId="2">
      <alignment horizontal="center"/>
    </xf>
    <xf numFmtId="0" fontId="7" fillId="15" borderId="4">
      <alignment horizontal="center" vertical="center"/>
    </xf>
    <xf numFmtId="2" fontId="7" fillId="15" borderId="5">
      <alignment horizontal="center"/>
    </xf>
    <xf numFmtId="0" fontId="7" fillId="15" borderId="5">
      <alignment horizontal="center"/>
    </xf>
    <xf numFmtId="38" fontId="13" fillId="15" borderId="5">
      <alignment horizontal="right" vertical="center"/>
    </xf>
    <xf numFmtId="18" fontId="7" fillId="15" borderId="4">
      <alignment horizontal="center" vertical="center"/>
    </xf>
    <xf numFmtId="0" fontId="11" fillId="9" borderId="0">
      <alignment vertical="center"/>
    </xf>
    <xf numFmtId="168" fontId="9" fillId="16" borderId="2">
      <alignment horizontal="center"/>
    </xf>
    <xf numFmtId="6" fontId="8" fillId="16" borderId="2">
      <alignment vertical="center"/>
    </xf>
    <xf numFmtId="0" fontId="8" fillId="16" borderId="2">
      <alignment vertical="center"/>
    </xf>
    <xf numFmtId="0" fontId="7" fillId="2" borderId="0"/>
    <xf numFmtId="10" fontId="4" fillId="0" borderId="0" applyFont="0" applyFill="0" applyBorder="0" applyAlignment="0" applyProtection="0"/>
    <xf numFmtId="168" fontId="9" fillId="0" borderId="5">
      <alignment horizontal="center"/>
    </xf>
    <xf numFmtId="10" fontId="15" fillId="6" borderId="5">
      <alignment horizontal="right" vertical="center"/>
    </xf>
    <xf numFmtId="10" fontId="7" fillId="0" borderId="5">
      <alignment horizontal="right" vertical="center"/>
    </xf>
    <xf numFmtId="10" fontId="24" fillId="0" borderId="5">
      <alignment horizontal="right" vertical="center"/>
    </xf>
    <xf numFmtId="0" fontId="25" fillId="17" borderId="0"/>
    <xf numFmtId="6" fontId="11" fillId="16" borderId="2">
      <alignment horizontal="right"/>
    </xf>
    <xf numFmtId="0" fontId="21" fillId="0" borderId="0">
      <alignment vertical="center"/>
    </xf>
    <xf numFmtId="0" fontId="7" fillId="6" borderId="12" applyBorder="0">
      <alignment horizontal="left" vertical="center"/>
    </xf>
    <xf numFmtId="0" fontId="7" fillId="15" borderId="5">
      <alignment horizontal="center"/>
    </xf>
    <xf numFmtId="17" fontId="7" fillId="15" borderId="4">
      <alignment vertical="center"/>
    </xf>
    <xf numFmtId="170" fontId="7" fillId="15" borderId="5"/>
    <xf numFmtId="0" fontId="7" fillId="6" borderId="2">
      <alignment horizontal="left"/>
    </xf>
    <xf numFmtId="9" fontId="7" fillId="15" borderId="4">
      <alignment horizontal="center"/>
    </xf>
    <xf numFmtId="0" fontId="7" fillId="15" borderId="5"/>
    <xf numFmtId="0" fontId="26" fillId="8" borderId="13">
      <alignment horizontal="center" vertical="center" wrapText="1"/>
    </xf>
    <xf numFmtId="0" fontId="11" fillId="8" borderId="14">
      <alignment horizontal="left" vertical="center"/>
    </xf>
    <xf numFmtId="0" fontId="7" fillId="5" borderId="0"/>
    <xf numFmtId="1" fontId="8" fillId="8" borderId="15" applyNumberFormat="0" applyBorder="0">
      <alignment horizontal="center" vertical="center"/>
    </xf>
    <xf numFmtId="0" fontId="6" fillId="8" borderId="0">
      <alignment horizontal="center" vertical="center"/>
    </xf>
    <xf numFmtId="164" fontId="13" fillId="18" borderId="5">
      <alignment horizontal="right"/>
    </xf>
    <xf numFmtId="0" fontId="7" fillId="18" borderId="5">
      <alignment horizontal="center"/>
    </xf>
    <xf numFmtId="171" fontId="27" fillId="6" borderId="2" applyBorder="0">
      <alignment horizontal="right"/>
    </xf>
    <xf numFmtId="1" fontId="27" fillId="6" borderId="5">
      <alignment horizontal="right"/>
    </xf>
    <xf numFmtId="0" fontId="27" fillId="8" borderId="0">
      <alignment horizontal="right"/>
    </xf>
    <xf numFmtId="171" fontId="28" fillId="8" borderId="2">
      <alignment horizontal="right"/>
    </xf>
    <xf numFmtId="0" fontId="20" fillId="6" borderId="16" applyBorder="0">
      <alignment horizontal="right" wrapText="1"/>
    </xf>
    <xf numFmtId="0" fontId="7" fillId="19" borderId="0"/>
    <xf numFmtId="0" fontId="13" fillId="20" borderId="0"/>
    <xf numFmtId="0" fontId="11" fillId="13" borderId="17">
      <alignment vertical="center"/>
    </xf>
    <xf numFmtId="165" fontId="11" fillId="13" borderId="18">
      <alignment horizontal="right" vertical="center"/>
    </xf>
    <xf numFmtId="0" fontId="3" fillId="0" borderId="0"/>
  </cellStyleXfs>
  <cellXfs count="224">
    <xf numFmtId="0" fontId="0" fillId="0" borderId="0" xfId="0"/>
    <xf numFmtId="0" fontId="29" fillId="0" borderId="0" xfId="0" applyFont="1"/>
    <xf numFmtId="0" fontId="29" fillId="0" borderId="11" xfId="0" applyFont="1" applyBorder="1"/>
    <xf numFmtId="0" fontId="30" fillId="0" borderId="0" xfId="0" applyFont="1"/>
    <xf numFmtId="0" fontId="32" fillId="0" borderId="0" xfId="0" applyFont="1"/>
    <xf numFmtId="0" fontId="29" fillId="0" borderId="23" xfId="0" applyFont="1" applyBorder="1"/>
    <xf numFmtId="0" fontId="29" fillId="0" borderId="25" xfId="0" applyFont="1" applyBorder="1"/>
    <xf numFmtId="0" fontId="35" fillId="21" borderId="0" xfId="0" applyFont="1" applyFill="1" applyAlignment="1">
      <alignment vertical="center"/>
    </xf>
    <xf numFmtId="0" fontId="37" fillId="0" borderId="0" xfId="54" applyFont="1"/>
    <xf numFmtId="0" fontId="29" fillId="0" borderId="0" xfId="54" applyFont="1"/>
    <xf numFmtId="0" fontId="29" fillId="0" borderId="0" xfId="0" applyFont="1" applyAlignment="1">
      <alignment horizontal="center"/>
    </xf>
    <xf numFmtId="0" fontId="36" fillId="21" borderId="19" xfId="0" applyFont="1" applyFill="1" applyBorder="1" applyAlignment="1">
      <alignment vertical="center"/>
    </xf>
    <xf numFmtId="0" fontId="29" fillId="0" borderId="0" xfId="0" applyFont="1" applyAlignment="1">
      <alignment horizontal="left" vertical="center"/>
    </xf>
    <xf numFmtId="0" fontId="30" fillId="0" borderId="27" xfId="0" applyFont="1" applyBorder="1"/>
    <xf numFmtId="176" fontId="30" fillId="0" borderId="28" xfId="0" applyNumberFormat="1" applyFont="1" applyBorder="1" applyAlignment="1">
      <alignment horizontal="center"/>
    </xf>
    <xf numFmtId="0" fontId="30" fillId="0" borderId="29" xfId="0" applyFont="1" applyBorder="1"/>
    <xf numFmtId="176" fontId="30" fillId="0" borderId="32" xfId="0" applyNumberFormat="1" applyFont="1" applyBorder="1" applyAlignment="1">
      <alignment horizontal="center"/>
    </xf>
    <xf numFmtId="0" fontId="31" fillId="0" borderId="0" xfId="0" applyFont="1" applyAlignment="1">
      <alignment horizontal="center"/>
    </xf>
    <xf numFmtId="0" fontId="40" fillId="0" borderId="0" xfId="0" applyFont="1" applyAlignment="1">
      <alignment horizontal="left" vertical="center"/>
    </xf>
    <xf numFmtId="176" fontId="29" fillId="0" borderId="24" xfId="0" applyNumberFormat="1" applyFont="1" applyBorder="1" applyAlignment="1">
      <alignment horizontal="center"/>
    </xf>
    <xf numFmtId="0" fontId="29" fillId="0" borderId="0" xfId="54" applyFont="1" applyAlignment="1">
      <alignment horizontal="center"/>
    </xf>
    <xf numFmtId="0" fontId="29" fillId="21" borderId="0" xfId="54" applyFont="1" applyFill="1" applyAlignment="1">
      <alignment horizontal="left"/>
    </xf>
    <xf numFmtId="175" fontId="29" fillId="25" borderId="11" xfId="0" applyNumberFormat="1" applyFont="1" applyFill="1" applyBorder="1" applyAlignment="1">
      <alignment horizontal="center"/>
    </xf>
    <xf numFmtId="0" fontId="4" fillId="0" borderId="0" xfId="0" applyFont="1" applyAlignment="1">
      <alignment horizontal="justify" vertical="center"/>
    </xf>
    <xf numFmtId="0" fontId="11" fillId="0" borderId="0" xfId="0" applyFont="1" applyAlignment="1">
      <alignment horizontal="justify" vertical="center"/>
    </xf>
    <xf numFmtId="0" fontId="41" fillId="21" borderId="0" xfId="0" applyFont="1" applyFill="1"/>
    <xf numFmtId="0" fontId="29" fillId="21" borderId="0" xfId="0" applyFont="1" applyFill="1"/>
    <xf numFmtId="175" fontId="29" fillId="0" borderId="0" xfId="0" applyNumberFormat="1" applyFont="1" applyAlignment="1">
      <alignment horizontal="center"/>
    </xf>
    <xf numFmtId="0" fontId="30" fillId="26" borderId="11" xfId="0" applyFont="1" applyFill="1" applyBorder="1" applyAlignment="1">
      <alignment horizontal="center" vertical="center"/>
    </xf>
    <xf numFmtId="0" fontId="29" fillId="0" borderId="30" xfId="0" applyFont="1" applyBorder="1" applyAlignment="1">
      <alignment vertical="center"/>
    </xf>
    <xf numFmtId="0" fontId="32" fillId="0" borderId="0" xfId="54" applyFont="1" applyAlignment="1">
      <alignment horizontal="left" wrapText="1"/>
    </xf>
    <xf numFmtId="0" fontId="29" fillId="0" borderId="0" xfId="54" applyFont="1" applyAlignment="1">
      <alignment horizontal="left" vertical="center" wrapText="1"/>
    </xf>
    <xf numFmtId="0" fontId="36" fillId="21" borderId="0" xfId="0" applyFont="1" applyFill="1" applyAlignment="1">
      <alignment vertical="center"/>
    </xf>
    <xf numFmtId="0" fontId="3" fillId="0" borderId="0" xfId="97" applyAlignment="1">
      <alignment vertical="center"/>
    </xf>
    <xf numFmtId="0" fontId="3" fillId="22" borderId="33" xfId="97" applyFill="1" applyBorder="1" applyAlignment="1">
      <alignment horizontal="center" vertical="center" wrapText="1"/>
    </xf>
    <xf numFmtId="0" fontId="3" fillId="22" borderId="34" xfId="97" applyFill="1" applyBorder="1" applyAlignment="1">
      <alignment horizontal="center" vertical="center"/>
    </xf>
    <xf numFmtId="0" fontId="38" fillId="0" borderId="0" xfId="0" applyFont="1"/>
    <xf numFmtId="0" fontId="34" fillId="0" borderId="0" xfId="0" applyFont="1"/>
    <xf numFmtId="0" fontId="33" fillId="0" borderId="0" xfId="0" applyFont="1"/>
    <xf numFmtId="0" fontId="33" fillId="0" borderId="0" xfId="0" applyFont="1" applyAlignment="1">
      <alignment horizontal="center"/>
    </xf>
    <xf numFmtId="0" fontId="33" fillId="21" borderId="0" xfId="0" applyFont="1" applyFill="1"/>
    <xf numFmtId="0" fontId="32" fillId="0" borderId="0" xfId="54" applyFont="1" applyAlignment="1">
      <alignment wrapText="1"/>
    </xf>
    <xf numFmtId="175" fontId="29" fillId="25" borderId="22" xfId="0" applyNumberFormat="1" applyFont="1" applyFill="1" applyBorder="1" applyAlignment="1">
      <alignment horizontal="center"/>
    </xf>
    <xf numFmtId="0" fontId="43" fillId="0" borderId="0" xfId="97" applyFont="1" applyAlignment="1">
      <alignment horizontal="left" vertical="center" wrapText="1"/>
    </xf>
    <xf numFmtId="0" fontId="45" fillId="0" borderId="0" xfId="0" applyFont="1"/>
    <xf numFmtId="0" fontId="43" fillId="27" borderId="22" xfId="97" applyFont="1" applyFill="1" applyBorder="1" applyAlignment="1">
      <alignment horizontal="center" vertical="center" wrapText="1"/>
    </xf>
    <xf numFmtId="0" fontId="43" fillId="27" borderId="11" xfId="97" applyFont="1" applyFill="1" applyBorder="1" applyAlignment="1">
      <alignment horizontal="center" vertical="center" wrapText="1"/>
    </xf>
    <xf numFmtId="177" fontId="3" fillId="24" borderId="11" xfId="97" applyNumberFormat="1" applyFill="1" applyBorder="1" applyAlignment="1">
      <alignment horizontal="center" vertical="center"/>
    </xf>
    <xf numFmtId="0" fontId="32" fillId="0" borderId="37" xfId="54" applyFont="1" applyBorder="1" applyAlignment="1">
      <alignment wrapText="1"/>
    </xf>
    <xf numFmtId="0" fontId="29" fillId="0" borderId="30" xfId="0" applyFont="1" applyBorder="1" applyAlignment="1">
      <alignment horizontal="left" vertical="center"/>
    </xf>
    <xf numFmtId="0" fontId="29" fillId="0" borderId="30" xfId="0" applyFont="1" applyBorder="1"/>
    <xf numFmtId="0" fontId="43" fillId="27" borderId="22" xfId="97" applyFont="1" applyFill="1" applyBorder="1" applyAlignment="1">
      <alignment horizontal="center" vertical="center"/>
    </xf>
    <xf numFmtId="0" fontId="3" fillId="22" borderId="22" xfId="97" applyFill="1" applyBorder="1" applyAlignment="1">
      <alignment horizontal="center" vertical="center"/>
    </xf>
    <xf numFmtId="0" fontId="29" fillId="0" borderId="39" xfId="54" applyFont="1" applyBorder="1"/>
    <xf numFmtId="0" fontId="29" fillId="0" borderId="40" xfId="54" applyFont="1" applyBorder="1"/>
    <xf numFmtId="0" fontId="46" fillId="0" borderId="0" xfId="97" applyFont="1" applyAlignment="1">
      <alignment vertical="center"/>
    </xf>
    <xf numFmtId="0" fontId="48" fillId="22" borderId="33" xfId="97" applyFont="1" applyFill="1" applyBorder="1" applyAlignment="1">
      <alignment horizontal="left" vertical="center"/>
    </xf>
    <xf numFmtId="0" fontId="46" fillId="22" borderId="33" xfId="97" applyFont="1" applyFill="1" applyBorder="1" applyAlignment="1">
      <alignment horizontal="center" vertical="center" wrapText="1"/>
    </xf>
    <xf numFmtId="0" fontId="46" fillId="22" borderId="34" xfId="97" applyFont="1" applyFill="1" applyBorder="1" applyAlignment="1">
      <alignment horizontal="center" vertical="center"/>
    </xf>
    <xf numFmtId="0" fontId="46" fillId="22" borderId="22" xfId="97" applyFont="1" applyFill="1" applyBorder="1" applyAlignment="1">
      <alignment horizontal="center" vertical="center"/>
    </xf>
    <xf numFmtId="0" fontId="46" fillId="0" borderId="39" xfId="97" applyFont="1" applyBorder="1" applyAlignment="1">
      <alignment vertical="center"/>
    </xf>
    <xf numFmtId="0" fontId="46" fillId="0" borderId="0" xfId="97" applyFont="1" applyAlignment="1">
      <alignment horizontal="center" vertical="center"/>
    </xf>
    <xf numFmtId="177" fontId="46" fillId="21" borderId="11" xfId="97" applyNumberFormat="1" applyFont="1" applyFill="1" applyBorder="1" applyAlignment="1">
      <alignment horizontal="center" vertical="center"/>
    </xf>
    <xf numFmtId="177" fontId="46" fillId="28" borderId="11" xfId="97" applyNumberFormat="1" applyFont="1" applyFill="1" applyBorder="1" applyAlignment="1">
      <alignment horizontal="center" vertical="center"/>
    </xf>
    <xf numFmtId="177" fontId="47" fillId="28" borderId="36" xfId="97" applyNumberFormat="1" applyFont="1" applyFill="1" applyBorder="1" applyAlignment="1">
      <alignment horizontal="center" vertical="center"/>
    </xf>
    <xf numFmtId="0" fontId="46" fillId="26" borderId="34" xfId="97" applyFont="1" applyFill="1" applyBorder="1" applyAlignment="1">
      <alignment horizontal="center" vertical="center"/>
    </xf>
    <xf numFmtId="0" fontId="3" fillId="26" borderId="33" xfId="97" applyFill="1" applyBorder="1" applyAlignment="1">
      <alignment horizontal="center" vertical="center"/>
    </xf>
    <xf numFmtId="177" fontId="3" fillId="28" borderId="11" xfId="97" applyNumberFormat="1" applyFill="1" applyBorder="1" applyAlignment="1">
      <alignment horizontal="center" vertical="center"/>
    </xf>
    <xf numFmtId="177" fontId="43" fillId="28" borderId="36" xfId="97" applyNumberFormat="1" applyFont="1" applyFill="1" applyBorder="1" applyAlignment="1">
      <alignment horizontal="center" vertical="center"/>
    </xf>
    <xf numFmtId="177" fontId="3" fillId="0" borderId="11" xfId="97" applyNumberFormat="1" applyBorder="1" applyAlignment="1">
      <alignment horizontal="center" vertical="center"/>
    </xf>
    <xf numFmtId="0" fontId="40" fillId="0" borderId="0" xfId="0" applyFont="1" applyAlignment="1">
      <alignment horizontal="center"/>
    </xf>
    <xf numFmtId="0" fontId="30" fillId="22" borderId="33" xfId="97" applyFont="1" applyFill="1" applyBorder="1" applyAlignment="1">
      <alignment horizontal="center" vertical="center" wrapText="1"/>
    </xf>
    <xf numFmtId="0" fontId="30" fillId="22" borderId="33" xfId="97" applyFont="1" applyFill="1" applyBorder="1" applyAlignment="1">
      <alignment horizontal="center" vertical="center"/>
    </xf>
    <xf numFmtId="0" fontId="30" fillId="22" borderId="11" xfId="97" applyFont="1" applyFill="1" applyBorder="1" applyAlignment="1">
      <alignment horizontal="center" vertical="center" wrapText="1"/>
    </xf>
    <xf numFmtId="0" fontId="46" fillId="0" borderId="11" xfId="97" applyFont="1" applyBorder="1" applyAlignment="1">
      <alignment horizontal="left" vertical="center" wrapText="1"/>
    </xf>
    <xf numFmtId="0" fontId="49" fillId="0" borderId="0" xfId="0" applyFont="1" applyAlignment="1">
      <alignment horizontal="left" vertical="center" indent="2"/>
    </xf>
    <xf numFmtId="176" fontId="29" fillId="0" borderId="26" xfId="0" applyNumberFormat="1" applyFont="1" applyBorder="1" applyAlignment="1">
      <alignment horizontal="center"/>
    </xf>
    <xf numFmtId="0" fontId="34" fillId="0" borderId="0" xfId="54" applyFont="1"/>
    <xf numFmtId="0" fontId="34" fillId="0" borderId="0" xfId="54" applyFont="1" applyAlignment="1">
      <alignment horizontal="left" vertical="center" wrapText="1"/>
    </xf>
    <xf numFmtId="0" fontId="3" fillId="26" borderId="11" xfId="97" applyFill="1" applyBorder="1" applyAlignment="1">
      <alignment horizontal="center" vertical="center"/>
    </xf>
    <xf numFmtId="0" fontId="46" fillId="0" borderId="11" xfId="97" applyFont="1" applyBorder="1" applyAlignment="1">
      <alignment horizontal="center" vertical="center"/>
    </xf>
    <xf numFmtId="0" fontId="46" fillId="26" borderId="11" xfId="97" applyFont="1" applyFill="1" applyBorder="1" applyAlignment="1">
      <alignment horizontal="center" vertical="center"/>
    </xf>
    <xf numFmtId="176" fontId="29" fillId="0" borderId="31" xfId="0" applyNumberFormat="1" applyFont="1" applyBorder="1" applyAlignment="1">
      <alignment horizontal="center" vertical="center"/>
    </xf>
    <xf numFmtId="0" fontId="29" fillId="0" borderId="0" xfId="0" applyFont="1" applyAlignment="1">
      <alignment horizontal="left" vertical="center" wrapText="1"/>
    </xf>
    <xf numFmtId="0" fontId="29" fillId="0" borderId="0" xfId="0" applyFont="1" applyAlignment="1">
      <alignment horizontal="left" vertical="top" wrapText="1"/>
    </xf>
    <xf numFmtId="0" fontId="29" fillId="0" borderId="41" xfId="0" applyFont="1" applyBorder="1" applyAlignment="1">
      <alignment horizontal="left" vertical="center" wrapText="1"/>
    </xf>
    <xf numFmtId="0" fontId="39" fillId="0" borderId="0" xfId="0" applyFont="1" applyAlignment="1">
      <alignment horizontal="left" vertical="center" wrapText="1"/>
    </xf>
    <xf numFmtId="177" fontId="46" fillId="0" borderId="11" xfId="97" applyNumberFormat="1" applyFont="1" applyBorder="1" applyAlignment="1">
      <alignment horizontal="center" vertical="center"/>
    </xf>
    <xf numFmtId="0" fontId="29" fillId="0" borderId="11" xfId="54" applyFont="1" applyBorder="1" applyAlignment="1">
      <alignment horizontal="center"/>
    </xf>
    <xf numFmtId="0" fontId="29" fillId="0" borderId="33" xfId="54" applyFont="1" applyBorder="1" applyAlignment="1">
      <alignment horizontal="center"/>
    </xf>
    <xf numFmtId="0" fontId="30" fillId="22" borderId="11" xfId="54" applyFont="1" applyFill="1" applyBorder="1" applyAlignment="1">
      <alignment horizontal="center" vertical="center" wrapText="1"/>
    </xf>
    <xf numFmtId="0" fontId="29" fillId="27" borderId="11" xfId="54" applyFont="1" applyFill="1" applyBorder="1" applyAlignment="1">
      <alignment horizontal="center" vertical="center" wrapText="1"/>
    </xf>
    <xf numFmtId="9" fontId="29" fillId="0" borderId="0" xfId="0" applyNumberFormat="1" applyFont="1" applyAlignment="1">
      <alignment horizontal="left"/>
    </xf>
    <xf numFmtId="0" fontId="29" fillId="0" borderId="0" xfId="0" applyFont="1" applyAlignment="1">
      <alignment horizontal="left"/>
    </xf>
    <xf numFmtId="0" fontId="29" fillId="0" borderId="11" xfId="54" applyFont="1" applyBorder="1" applyAlignment="1">
      <alignment horizontal="center" wrapText="1"/>
    </xf>
    <xf numFmtId="0" fontId="30" fillId="0" borderId="11" xfId="0" applyFont="1" applyBorder="1"/>
    <xf numFmtId="175" fontId="30" fillId="25" borderId="11" xfId="9" applyNumberFormat="1" applyFont="1" applyFill="1" applyBorder="1" applyAlignment="1">
      <alignment horizontal="center"/>
    </xf>
    <xf numFmtId="0" fontId="30" fillId="21" borderId="11" xfId="0" applyFont="1" applyFill="1" applyBorder="1"/>
    <xf numFmtId="0" fontId="30" fillId="0" borderId="11" xfId="0" applyFont="1" applyBorder="1" applyAlignment="1">
      <alignment wrapText="1" shrinkToFit="1"/>
    </xf>
    <xf numFmtId="0" fontId="3" fillId="22" borderId="11" xfId="97" applyFill="1" applyBorder="1" applyAlignment="1">
      <alignment horizontal="center" vertical="center"/>
    </xf>
    <xf numFmtId="0" fontId="46" fillId="0" borderId="35" xfId="97" applyFont="1" applyBorder="1" applyAlignment="1">
      <alignment vertical="center"/>
    </xf>
    <xf numFmtId="0" fontId="43" fillId="27" borderId="11" xfId="97" applyFont="1" applyFill="1" applyBorder="1" applyAlignment="1">
      <alignment horizontal="center" vertical="center"/>
    </xf>
    <xf numFmtId="0" fontId="33" fillId="0" borderId="0" xfId="54" applyFont="1"/>
    <xf numFmtId="0" fontId="30" fillId="27" borderId="22" xfId="97" applyFont="1" applyFill="1" applyBorder="1" applyAlignment="1">
      <alignment horizontal="center" vertical="center" wrapText="1"/>
    </xf>
    <xf numFmtId="0" fontId="47" fillId="26" borderId="11" xfId="97" applyFont="1" applyFill="1" applyBorder="1" applyAlignment="1">
      <alignment horizontal="center" vertical="center" wrapText="1"/>
    </xf>
    <xf numFmtId="0" fontId="2" fillId="26" borderId="11" xfId="97" applyFont="1" applyFill="1" applyBorder="1" applyAlignment="1">
      <alignment horizontal="center" vertical="center" wrapText="1"/>
    </xf>
    <xf numFmtId="178" fontId="46" fillId="23" borderId="11" xfId="9" applyNumberFormat="1" applyFont="1" applyFill="1" applyBorder="1" applyAlignment="1" applyProtection="1">
      <alignment horizontal="center" vertical="center"/>
      <protection locked="0"/>
    </xf>
    <xf numFmtId="0" fontId="29" fillId="23" borderId="11" xfId="54" applyFont="1" applyFill="1" applyBorder="1" applyAlignment="1" applyProtection="1">
      <alignment horizontal="center"/>
      <protection locked="0"/>
    </xf>
    <xf numFmtId="0" fontId="47" fillId="26" borderId="22" xfId="97" applyFont="1" applyFill="1" applyBorder="1" applyAlignment="1">
      <alignment horizontal="center" vertical="center" wrapText="1"/>
    </xf>
    <xf numFmtId="0" fontId="2" fillId="26" borderId="34" xfId="97" applyFont="1" applyFill="1" applyBorder="1" applyAlignment="1">
      <alignment horizontal="center" vertical="center" wrapText="1"/>
    </xf>
    <xf numFmtId="0" fontId="2" fillId="26" borderId="22" xfId="97" applyFont="1" applyFill="1" applyBorder="1" applyAlignment="1">
      <alignment horizontal="center" vertical="center" wrapText="1"/>
    </xf>
    <xf numFmtId="0" fontId="48" fillId="29" borderId="33" xfId="97" applyFont="1" applyFill="1" applyBorder="1" applyAlignment="1">
      <alignment horizontal="left" vertical="center"/>
    </xf>
    <xf numFmtId="0" fontId="52" fillId="29" borderId="11" xfId="97" applyFont="1" applyFill="1" applyBorder="1" applyAlignment="1">
      <alignment vertical="center"/>
    </xf>
    <xf numFmtId="0" fontId="48" fillId="29" borderId="11" xfId="54" applyFont="1" applyFill="1" applyBorder="1" applyAlignment="1">
      <alignment horizontal="center" vertical="center" wrapText="1"/>
    </xf>
    <xf numFmtId="0" fontId="51" fillId="29" borderId="11" xfId="97" applyFont="1" applyFill="1" applyBorder="1" applyAlignment="1">
      <alignment horizontal="center" vertical="center"/>
    </xf>
    <xf numFmtId="0" fontId="47" fillId="0" borderId="11" xfId="97" applyFont="1" applyBorder="1" applyAlignment="1">
      <alignment horizontal="right" vertical="center" wrapText="1"/>
    </xf>
    <xf numFmtId="0" fontId="32" fillId="0" borderId="0" xfId="54" applyFont="1" applyAlignment="1">
      <alignment horizontal="left" wrapText="1"/>
    </xf>
    <xf numFmtId="0" fontId="2" fillId="0" borderId="11" xfId="97" applyFont="1" applyBorder="1" applyAlignment="1">
      <alignment horizontal="left" vertical="center" wrapText="1"/>
    </xf>
    <xf numFmtId="0" fontId="2" fillId="26" borderId="38" xfId="97" applyFont="1" applyFill="1" applyBorder="1" applyAlignment="1">
      <alignment horizontal="center" vertical="center" wrapText="1"/>
    </xf>
    <xf numFmtId="0" fontId="2" fillId="22" borderId="34" xfId="97" applyFont="1" applyFill="1" applyBorder="1" applyAlignment="1">
      <alignment horizontal="center" vertical="center" wrapText="1"/>
    </xf>
    <xf numFmtId="178" fontId="2" fillId="23" borderId="11" xfId="9" applyNumberFormat="1" applyFont="1" applyFill="1" applyBorder="1" applyAlignment="1" applyProtection="1">
      <alignment horizontal="center" vertical="center"/>
      <protection locked="0"/>
    </xf>
    <xf numFmtId="0" fontId="2" fillId="0" borderId="11" xfId="97" applyFont="1" applyBorder="1" applyAlignment="1">
      <alignment horizontal="center" vertical="center"/>
    </xf>
    <xf numFmtId="0" fontId="2" fillId="0" borderId="0" xfId="97" applyFont="1" applyAlignment="1">
      <alignment horizontal="center" vertical="center"/>
    </xf>
    <xf numFmtId="0" fontId="2" fillId="22" borderId="34" xfId="97" applyFont="1" applyFill="1" applyBorder="1" applyAlignment="1">
      <alignment horizontal="center" vertical="center"/>
    </xf>
    <xf numFmtId="178" fontId="2" fillId="23" borderId="11" xfId="9" applyNumberFormat="1" applyFont="1" applyFill="1" applyBorder="1" applyAlignment="1" applyProtection="1">
      <alignment horizontal="right" vertical="center"/>
      <protection locked="0"/>
    </xf>
    <xf numFmtId="0" fontId="2" fillId="0" borderId="11" xfId="97" applyFont="1" applyBorder="1" applyAlignment="1">
      <alignment horizontal="center" vertical="center" wrapText="1"/>
    </xf>
    <xf numFmtId="178" fontId="2" fillId="23" borderId="11" xfId="9" applyNumberFormat="1" applyFont="1" applyFill="1" applyBorder="1" applyAlignment="1" applyProtection="1">
      <alignment horizontal="right" vertical="center" wrapText="1"/>
      <protection locked="0"/>
    </xf>
    <xf numFmtId="0" fontId="43" fillId="21" borderId="0" xfId="97" applyFont="1" applyFill="1" applyBorder="1" applyAlignment="1">
      <alignment horizontal="center" vertical="center"/>
    </xf>
    <xf numFmtId="0" fontId="2" fillId="21" borderId="0" xfId="97" applyFont="1" applyFill="1" applyBorder="1" applyAlignment="1">
      <alignment horizontal="center" vertical="center" wrapText="1"/>
    </xf>
    <xf numFmtId="0" fontId="3" fillId="21" borderId="0" xfId="97" applyFill="1" applyBorder="1" applyAlignment="1">
      <alignment horizontal="center" vertical="center"/>
    </xf>
    <xf numFmtId="0" fontId="3" fillId="21" borderId="0" xfId="97" applyFill="1" applyBorder="1" applyAlignment="1">
      <alignment horizontal="center" vertical="center" wrapText="1"/>
    </xf>
    <xf numFmtId="0" fontId="3" fillId="21" borderId="11" xfId="97" applyFill="1" applyBorder="1" applyAlignment="1">
      <alignment horizontal="center" vertical="center" wrapText="1"/>
    </xf>
    <xf numFmtId="0" fontId="3" fillId="21" borderId="11" xfId="97" applyFill="1" applyBorder="1" applyAlignment="1">
      <alignment horizontal="center" vertical="center"/>
    </xf>
    <xf numFmtId="177" fontId="3" fillId="21" borderId="0" xfId="97" applyNumberFormat="1" applyFill="1" applyBorder="1" applyAlignment="1">
      <alignment horizontal="center" vertical="center" wrapText="1"/>
    </xf>
    <xf numFmtId="177" fontId="43" fillId="21" borderId="0" xfId="97" applyNumberFormat="1" applyFont="1" applyFill="1" applyBorder="1" applyAlignment="1">
      <alignment horizontal="center" vertical="center"/>
    </xf>
    <xf numFmtId="0" fontId="29" fillId="0" borderId="10" xfId="54" applyFont="1" applyBorder="1" applyAlignment="1">
      <alignment horizontal="center"/>
    </xf>
    <xf numFmtId="0" fontId="29" fillId="21" borderId="0" xfId="54" applyFont="1" applyFill="1" applyBorder="1" applyAlignment="1">
      <alignment horizontal="center"/>
    </xf>
    <xf numFmtId="178" fontId="2" fillId="21" borderId="0" xfId="9" applyNumberFormat="1" applyFont="1" applyFill="1" applyBorder="1" applyAlignment="1" applyProtection="1">
      <alignment horizontal="right" vertical="center"/>
      <protection locked="0"/>
    </xf>
    <xf numFmtId="177" fontId="3" fillId="21" borderId="0" xfId="97" applyNumberFormat="1" applyFill="1" applyBorder="1" applyAlignment="1">
      <alignment horizontal="center" vertical="center"/>
    </xf>
    <xf numFmtId="0" fontId="29" fillId="21" borderId="0" xfId="54" applyFont="1" applyFill="1" applyBorder="1"/>
    <xf numFmtId="0" fontId="2" fillId="22" borderId="11" xfId="97" applyFont="1" applyFill="1" applyBorder="1" applyAlignment="1">
      <alignment horizontal="center" vertical="center" wrapText="1"/>
    </xf>
    <xf numFmtId="0" fontId="1" fillId="26" borderId="10" xfId="97" applyFont="1" applyFill="1" applyBorder="1" applyAlignment="1">
      <alignment horizontal="center" vertical="center" wrapText="1"/>
    </xf>
    <xf numFmtId="0" fontId="1" fillId="0" borderId="11" xfId="97" applyFont="1" applyBorder="1" applyAlignment="1">
      <alignment horizontal="center" vertical="center"/>
    </xf>
    <xf numFmtId="0" fontId="1" fillId="22" borderId="11" xfId="97" applyFont="1" applyFill="1" applyBorder="1" applyAlignment="1">
      <alignment horizontal="center" vertical="center"/>
    </xf>
    <xf numFmtId="0" fontId="0" fillId="21" borderId="0" xfId="0" applyFill="1" applyAlignment="1">
      <alignment horizontal="center" vertical="center" wrapText="1"/>
    </xf>
    <xf numFmtId="0" fontId="1" fillId="26" borderId="22" xfId="97" applyFont="1" applyFill="1" applyBorder="1" applyAlignment="1">
      <alignment horizontal="center" vertical="center" wrapText="1"/>
    </xf>
    <xf numFmtId="0" fontId="1" fillId="26" borderId="38" xfId="97" applyFont="1" applyFill="1" applyBorder="1" applyAlignment="1">
      <alignment horizontal="center" vertical="center" wrapText="1"/>
    </xf>
    <xf numFmtId="0" fontId="47" fillId="0" borderId="0" xfId="97" applyFont="1" applyBorder="1" applyAlignment="1">
      <alignment horizontal="right" vertical="center" wrapText="1"/>
    </xf>
    <xf numFmtId="0" fontId="46" fillId="0" borderId="0" xfId="97" applyFont="1" applyBorder="1" applyAlignment="1">
      <alignment vertical="center"/>
    </xf>
    <xf numFmtId="0" fontId="46" fillId="22" borderId="11" xfId="97" applyFont="1" applyFill="1" applyBorder="1" applyAlignment="1">
      <alignment horizontal="center" vertical="center"/>
    </xf>
    <xf numFmtId="0" fontId="34" fillId="22" borderId="11" xfId="97" applyFont="1" applyFill="1" applyBorder="1" applyAlignment="1">
      <alignment horizontal="center" vertical="center"/>
    </xf>
    <xf numFmtId="0" fontId="29" fillId="21" borderId="0" xfId="54" applyFont="1" applyFill="1" applyAlignment="1">
      <alignment horizontal="left" vertical="center" wrapText="1"/>
    </xf>
    <xf numFmtId="0" fontId="46" fillId="21" borderId="0" xfId="97" applyFont="1" applyFill="1" applyAlignment="1">
      <alignment vertical="center"/>
    </xf>
    <xf numFmtId="0" fontId="0" fillId="21" borderId="0" xfId="0" applyFill="1" applyBorder="1" applyAlignment="1">
      <alignment horizontal="center" vertical="center" wrapText="1"/>
    </xf>
    <xf numFmtId="0" fontId="46" fillId="21" borderId="0" xfId="97" applyFont="1" applyFill="1" applyBorder="1" applyAlignment="1">
      <alignment vertical="center"/>
    </xf>
    <xf numFmtId="0" fontId="50" fillId="21" borderId="0" xfId="0" applyFont="1" applyFill="1" applyBorder="1" applyAlignment="1">
      <alignment horizontal="center" vertical="center" wrapText="1"/>
    </xf>
    <xf numFmtId="0" fontId="1" fillId="0" borderId="11" xfId="97" applyFont="1" applyBorder="1" applyAlignment="1">
      <alignment horizontal="left" vertical="center" wrapText="1"/>
    </xf>
    <xf numFmtId="0" fontId="46" fillId="30" borderId="20" xfId="97" applyFont="1" applyFill="1" applyBorder="1" applyAlignment="1">
      <alignment horizontal="center" vertical="center" wrapText="1"/>
    </xf>
    <xf numFmtId="0" fontId="46" fillId="31" borderId="20" xfId="97" applyFont="1" applyFill="1" applyBorder="1" applyAlignment="1">
      <alignment horizontal="center" vertical="center" wrapText="1"/>
    </xf>
    <xf numFmtId="1" fontId="46" fillId="21" borderId="11" xfId="97" applyNumberFormat="1" applyFont="1" applyFill="1" applyBorder="1" applyAlignment="1">
      <alignment horizontal="center" vertical="center"/>
    </xf>
    <xf numFmtId="0" fontId="30" fillId="22" borderId="11" xfId="97" applyFont="1" applyFill="1" applyBorder="1" applyAlignment="1">
      <alignment horizontal="center" vertical="center"/>
    </xf>
    <xf numFmtId="0" fontId="30" fillId="22" borderId="20" xfId="97" applyFont="1" applyFill="1" applyBorder="1" applyAlignment="1">
      <alignment horizontal="center" vertical="center"/>
    </xf>
    <xf numFmtId="0" fontId="46" fillId="21" borderId="20" xfId="97" applyFont="1" applyFill="1" applyBorder="1" applyAlignment="1">
      <alignment horizontal="center" vertical="center" wrapText="1"/>
    </xf>
    <xf numFmtId="0" fontId="46" fillId="21" borderId="11" xfId="97" applyFont="1" applyFill="1" applyBorder="1" applyAlignment="1">
      <alignment horizontal="center" vertical="center"/>
    </xf>
    <xf numFmtId="0" fontId="29" fillId="21" borderId="20" xfId="54" applyFont="1" applyFill="1" applyBorder="1" applyAlignment="1">
      <alignment horizontal="center" vertical="center" wrapText="1"/>
    </xf>
    <xf numFmtId="0" fontId="46" fillId="21" borderId="20" xfId="97" applyFont="1" applyFill="1" applyBorder="1" applyAlignment="1">
      <alignment horizontal="center" vertical="center"/>
    </xf>
    <xf numFmtId="0" fontId="29" fillId="21" borderId="0" xfId="97" applyFont="1" applyFill="1" applyAlignment="1">
      <alignment horizontal="left" vertical="top"/>
    </xf>
    <xf numFmtId="0" fontId="47" fillId="21" borderId="0" xfId="97" applyFont="1" applyFill="1" applyAlignment="1">
      <alignment horizontal="right" vertical="center" wrapText="1"/>
    </xf>
    <xf numFmtId="0" fontId="29" fillId="26" borderId="11" xfId="97" applyFont="1" applyFill="1" applyBorder="1" applyAlignment="1">
      <alignment horizontal="center" vertical="center" wrapText="1"/>
    </xf>
    <xf numFmtId="0" fontId="29" fillId="26" borderId="22" xfId="97" applyFont="1" applyFill="1" applyBorder="1" applyAlignment="1">
      <alignment horizontal="center" vertical="center" wrapText="1"/>
    </xf>
    <xf numFmtId="0" fontId="30" fillId="26" borderId="22" xfId="97" applyFont="1" applyFill="1" applyBorder="1" applyAlignment="1">
      <alignment horizontal="center" vertical="center" wrapText="1"/>
    </xf>
    <xf numFmtId="177" fontId="47" fillId="21" borderId="0" xfId="97" applyNumberFormat="1" applyFont="1" applyFill="1" applyBorder="1" applyAlignment="1">
      <alignment horizontal="center" vertical="center"/>
    </xf>
    <xf numFmtId="0" fontId="52" fillId="29" borderId="20" xfId="97" applyFont="1" applyFill="1" applyBorder="1" applyAlignment="1">
      <alignment vertical="center"/>
    </xf>
    <xf numFmtId="0" fontId="29" fillId="21" borderId="0" xfId="97" applyFont="1" applyFill="1" applyBorder="1" applyAlignment="1">
      <alignment horizontal="center" vertical="center" wrapText="1"/>
    </xf>
    <xf numFmtId="0" fontId="47" fillId="21" borderId="0" xfId="97" applyFont="1" applyFill="1" applyBorder="1" applyAlignment="1">
      <alignment horizontal="center" vertical="center" wrapText="1"/>
    </xf>
    <xf numFmtId="0" fontId="0" fillId="0" borderId="0" xfId="0" applyBorder="1" applyAlignment="1">
      <alignment horizontal="center" vertical="center" wrapText="1"/>
    </xf>
    <xf numFmtId="0" fontId="50" fillId="0" borderId="0" xfId="0" applyFont="1" applyBorder="1" applyAlignment="1">
      <alignment horizontal="center" vertical="center" wrapText="1"/>
    </xf>
    <xf numFmtId="0" fontId="47" fillId="0" borderId="0" xfId="97" applyFont="1" applyBorder="1" applyAlignment="1">
      <alignment vertical="center" wrapText="1"/>
    </xf>
    <xf numFmtId="0" fontId="0" fillId="0" borderId="0" xfId="0" applyBorder="1" applyAlignment="1">
      <alignment vertical="center" wrapText="1"/>
    </xf>
    <xf numFmtId="0" fontId="46" fillId="21" borderId="0" xfId="97" applyFont="1" applyFill="1" applyBorder="1" applyAlignment="1">
      <alignment horizontal="center" vertical="center"/>
    </xf>
    <xf numFmtId="0" fontId="47" fillId="21" borderId="0" xfId="97" applyFont="1" applyFill="1" applyBorder="1" applyAlignment="1">
      <alignment vertical="center" wrapText="1"/>
    </xf>
    <xf numFmtId="0" fontId="0" fillId="21" borderId="0" xfId="0" applyFill="1" applyBorder="1" applyAlignment="1">
      <alignment vertical="center" wrapText="1"/>
    </xf>
    <xf numFmtId="0" fontId="0" fillId="21" borderId="0" xfId="0" applyFill="1"/>
    <xf numFmtId="0" fontId="49" fillId="21" borderId="0" xfId="0" applyFont="1" applyFill="1"/>
    <xf numFmtId="0" fontId="30" fillId="22" borderId="33" xfId="97" applyFont="1" applyFill="1" applyBorder="1" applyAlignment="1">
      <alignment horizontal="left" vertical="center"/>
    </xf>
    <xf numFmtId="0" fontId="29" fillId="0" borderId="42" xfId="0" applyFont="1" applyBorder="1"/>
    <xf numFmtId="0" fontId="29" fillId="0" borderId="0" xfId="0" applyFont="1" applyBorder="1" applyAlignment="1">
      <alignment horizontal="left" vertical="center" wrapText="1"/>
    </xf>
    <xf numFmtId="0" fontId="53" fillId="21" borderId="0" xfId="54" applyFont="1" applyFill="1" applyAlignment="1">
      <alignment horizontal="left" vertical="center"/>
    </xf>
    <xf numFmtId="0" fontId="53" fillId="21" borderId="0" xfId="54" applyFont="1" applyFill="1"/>
    <xf numFmtId="0" fontId="29" fillId="0" borderId="33" xfId="54" applyFont="1" applyBorder="1" applyAlignment="1">
      <alignment horizontal="center" wrapText="1"/>
    </xf>
    <xf numFmtId="1" fontId="3" fillId="21" borderId="11" xfId="97" applyNumberFormat="1" applyFill="1" applyBorder="1" applyAlignment="1">
      <alignment horizontal="center" vertical="center"/>
    </xf>
    <xf numFmtId="0" fontId="29" fillId="21" borderId="0" xfId="54" applyFont="1" applyFill="1" applyAlignment="1">
      <alignment horizontal="left" vertical="top"/>
    </xf>
    <xf numFmtId="176" fontId="29" fillId="0" borderId="31" xfId="0" applyNumberFormat="1" applyFont="1" applyFill="1" applyBorder="1" applyAlignment="1">
      <alignment horizontal="center" vertical="center"/>
    </xf>
    <xf numFmtId="176" fontId="29" fillId="0" borderId="31" xfId="0" applyNumberFormat="1" applyFont="1" applyFill="1" applyBorder="1" applyAlignment="1">
      <alignment horizontal="center"/>
    </xf>
    <xf numFmtId="176" fontId="46" fillId="0" borderId="31" xfId="0" applyNumberFormat="1" applyFont="1" applyFill="1" applyBorder="1" applyAlignment="1">
      <alignment horizontal="center"/>
    </xf>
    <xf numFmtId="176" fontId="29" fillId="0" borderId="43" xfId="0" applyNumberFormat="1" applyFont="1" applyFill="1" applyBorder="1" applyAlignment="1">
      <alignment horizontal="center"/>
    </xf>
    <xf numFmtId="0" fontId="46" fillId="26" borderId="20" xfId="97" applyFont="1" applyFill="1" applyBorder="1" applyAlignment="1">
      <alignment horizontal="center" vertical="center"/>
    </xf>
    <xf numFmtId="0" fontId="46" fillId="26" borderId="21" xfId="97" applyFont="1" applyFill="1" applyBorder="1" applyAlignment="1">
      <alignment horizontal="center" vertical="center"/>
    </xf>
    <xf numFmtId="0" fontId="30" fillId="22" borderId="44" xfId="0" applyFont="1" applyFill="1" applyBorder="1"/>
    <xf numFmtId="0" fontId="30" fillId="0" borderId="45" xfId="0" applyFont="1" applyBorder="1" applyAlignment="1">
      <alignment horizontal="center" wrapText="1"/>
    </xf>
    <xf numFmtId="0" fontId="29" fillId="0" borderId="20" xfId="0" applyFont="1" applyBorder="1" applyAlignment="1">
      <alignment horizontal="left" vertical="top" wrapText="1"/>
    </xf>
    <xf numFmtId="0" fontId="29" fillId="0" borderId="21" xfId="0" applyFont="1" applyBorder="1" applyAlignment="1">
      <alignment horizontal="left" vertical="top" wrapText="1"/>
    </xf>
    <xf numFmtId="0" fontId="29" fillId="0" borderId="22" xfId="0" applyFont="1" applyBorder="1" applyAlignment="1">
      <alignment horizontal="left" vertical="top" wrapText="1"/>
    </xf>
    <xf numFmtId="0" fontId="29" fillId="23" borderId="11" xfId="0" applyFont="1" applyFill="1" applyBorder="1" applyAlignment="1">
      <alignment horizontal="left" vertical="center" wrapText="1"/>
    </xf>
    <xf numFmtId="0" fontId="29" fillId="25" borderId="11" xfId="0" applyFont="1" applyFill="1" applyBorder="1" applyAlignment="1">
      <alignment horizontal="left" vertical="center" wrapText="1"/>
    </xf>
    <xf numFmtId="0" fontId="29" fillId="0" borderId="11" xfId="0" applyFont="1" applyBorder="1" applyAlignment="1">
      <alignment horizontal="left"/>
    </xf>
    <xf numFmtId="0" fontId="40" fillId="0" borderId="0" xfId="0" applyFont="1" applyAlignment="1">
      <alignment horizontal="center"/>
    </xf>
    <xf numFmtId="0" fontId="29" fillId="21" borderId="0" xfId="97" applyFont="1" applyFill="1" applyAlignment="1">
      <alignment horizontal="left" vertical="top" wrapText="1"/>
    </xf>
    <xf numFmtId="0" fontId="30" fillId="27" borderId="11" xfId="97" applyFont="1" applyFill="1" applyBorder="1" applyAlignment="1">
      <alignment horizontal="center" vertical="center" wrapText="1"/>
    </xf>
    <xf numFmtId="0" fontId="50" fillId="0" borderId="11" xfId="0" applyFont="1" applyBorder="1" applyAlignment="1">
      <alignment horizontal="center" vertical="center" wrapText="1"/>
    </xf>
    <xf numFmtId="0" fontId="29" fillId="21" borderId="0" xfId="54" applyFont="1" applyFill="1" applyAlignment="1">
      <alignment horizontal="left" vertical="top" wrapText="1"/>
    </xf>
    <xf numFmtId="0" fontId="47" fillId="27" borderId="11" xfId="97" applyFont="1" applyFill="1" applyBorder="1" applyAlignment="1">
      <alignment horizontal="center" vertical="center" wrapText="1"/>
    </xf>
    <xf numFmtId="0" fontId="0" fillId="0" borderId="11" xfId="0" applyBorder="1" applyAlignment="1">
      <alignment horizontal="center" vertical="center" wrapText="1"/>
    </xf>
    <xf numFmtId="0" fontId="30" fillId="27" borderId="20" xfId="97" applyFont="1" applyFill="1" applyBorder="1" applyAlignment="1">
      <alignment horizontal="center" vertical="center" wrapText="1"/>
    </xf>
    <xf numFmtId="0" fontId="30" fillId="27" borderId="21" xfId="97" applyFont="1" applyFill="1" applyBorder="1" applyAlignment="1">
      <alignment horizontal="center" vertical="center"/>
    </xf>
    <xf numFmtId="0" fontId="0" fillId="0" borderId="22" xfId="0" applyBorder="1" applyAlignment="1">
      <alignment horizontal="center" vertical="center"/>
    </xf>
    <xf numFmtId="0" fontId="43" fillId="27" borderId="20" xfId="97" applyFont="1" applyFill="1" applyBorder="1" applyAlignment="1">
      <alignment horizontal="center" vertical="center"/>
    </xf>
    <xf numFmtId="0" fontId="43" fillId="27" borderId="22" xfId="97" applyFont="1" applyFill="1" applyBorder="1" applyAlignment="1">
      <alignment horizontal="center" vertical="center"/>
    </xf>
    <xf numFmtId="0" fontId="32" fillId="0" borderId="0" xfId="54" applyFont="1" applyAlignment="1">
      <alignment horizontal="left" wrapText="1"/>
    </xf>
    <xf numFmtId="0" fontId="29" fillId="21" borderId="0" xfId="54" applyFont="1" applyFill="1" applyAlignment="1">
      <alignment horizontal="left" vertical="center" wrapText="1"/>
    </xf>
    <xf numFmtId="0" fontId="29" fillId="24" borderId="33" xfId="54" applyFont="1" applyFill="1" applyBorder="1" applyAlignment="1">
      <alignment horizontal="center"/>
    </xf>
    <xf numFmtId="0" fontId="29" fillId="24" borderId="34" xfId="54" applyFont="1" applyFill="1" applyBorder="1" applyAlignment="1">
      <alignment horizontal="center"/>
    </xf>
    <xf numFmtId="0" fontId="53" fillId="21" borderId="0" xfId="54" applyFont="1" applyFill="1" applyAlignment="1">
      <alignment horizontal="left" vertical="center" wrapText="1"/>
    </xf>
    <xf numFmtId="0" fontId="54" fillId="21" borderId="0" xfId="0" applyFont="1" applyFill="1" applyAlignment="1">
      <alignment horizontal="left" vertical="top" wrapText="1"/>
    </xf>
  </cellXfs>
  <cellStyles count="98">
    <cellStyle name="addeddata" xfId="1" xr:uid="{00000000-0005-0000-0000-000000000000}"/>
    <cellStyle name="blue" xfId="2" xr:uid="{00000000-0005-0000-0000-000001000000}"/>
    <cellStyle name="blue nos" xfId="3" xr:uid="{00000000-0005-0000-0000-000002000000}"/>
    <cellStyle name="blue percentage" xfId="4" xr:uid="{00000000-0005-0000-0000-000003000000}"/>
    <cellStyle name="blue titles" xfId="5" xr:uid="{00000000-0005-0000-0000-000004000000}"/>
    <cellStyle name="check" xfId="6" xr:uid="{00000000-0005-0000-0000-000005000000}"/>
    <cellStyle name="costingbreaker" xfId="7" xr:uid="{00000000-0005-0000-0000-000006000000}"/>
    <cellStyle name="costsection" xfId="8" xr:uid="{00000000-0005-0000-0000-000007000000}"/>
    <cellStyle name="Currency" xfId="9" builtinId="4"/>
    <cellStyle name="Currency [0] gray" xfId="10" xr:uid="{00000000-0005-0000-0000-000009000000}"/>
    <cellStyle name="Currency [0] none" xfId="11" xr:uid="{00000000-0005-0000-0000-00000A000000}"/>
    <cellStyle name="Currency blue" xfId="12" xr:uid="{00000000-0005-0000-0000-00000B000000}"/>
    <cellStyle name="darkgray" xfId="13" xr:uid="{00000000-0005-0000-0000-00000C000000}"/>
    <cellStyle name="days grey" xfId="14" xr:uid="{00000000-0005-0000-0000-00000D000000}"/>
    <cellStyle name="do not touch" xfId="15" xr:uid="{00000000-0005-0000-0000-00000E000000}"/>
    <cellStyle name="do not touch curre" xfId="16" xr:uid="{00000000-0005-0000-0000-00000F000000}"/>
    <cellStyle name="do not touch date" xfId="17" xr:uid="{00000000-0005-0000-0000-000010000000}"/>
    <cellStyle name="do not touch gross" xfId="18" xr:uid="{00000000-0005-0000-0000-000011000000}"/>
    <cellStyle name="do not touch no" xfId="19" xr:uid="{00000000-0005-0000-0000-000012000000}"/>
    <cellStyle name="do not touch no no dec" xfId="20" xr:uid="{00000000-0005-0000-0000-000013000000}"/>
    <cellStyle name="do not touch perc" xfId="21" xr:uid="{00000000-0005-0000-0000-000014000000}"/>
    <cellStyle name="Enter amount" xfId="22" xr:uid="{00000000-0005-0000-0000-000015000000}"/>
    <cellStyle name="Enter date" xfId="23" xr:uid="{00000000-0005-0000-0000-000016000000}"/>
    <cellStyle name="Enter percentage" xfId="24" xr:uid="{00000000-0005-0000-0000-000017000000}"/>
    <cellStyle name="Enter text" xfId="25" xr:uid="{00000000-0005-0000-0000-000018000000}"/>
    <cellStyle name="Enter text bold" xfId="26" xr:uid="{00000000-0005-0000-0000-000019000000}"/>
    <cellStyle name="Enter time" xfId="27" xr:uid="{00000000-0005-0000-0000-00001A000000}"/>
    <cellStyle name="gray" xfId="28" xr:uid="{00000000-0005-0000-0000-00001B000000}"/>
    <cellStyle name="green" xfId="29" xr:uid="{00000000-0005-0000-0000-00001C000000}"/>
    <cellStyle name="green costs" xfId="30" xr:uid="{00000000-0005-0000-0000-00001D000000}"/>
    <cellStyle name="green percentage" xfId="31" xr:uid="{00000000-0005-0000-0000-00001E000000}"/>
    <cellStyle name="green title" xfId="32" xr:uid="{00000000-0005-0000-0000-00001F000000}"/>
    <cellStyle name="Grey" xfId="33" xr:uid="{00000000-0005-0000-0000-000020000000}"/>
    <cellStyle name="growth" xfId="34" xr:uid="{00000000-0005-0000-0000-000021000000}"/>
    <cellStyle name="heading" xfId="35" xr:uid="{00000000-0005-0000-0000-000022000000}"/>
    <cellStyle name="Heading 1" xfId="36" builtinId="16" customBuiltin="1"/>
    <cellStyle name="Heading Side" xfId="37" xr:uid="{00000000-0005-0000-0000-000024000000}"/>
    <cellStyle name="Heading1" xfId="38" xr:uid="{00000000-0005-0000-0000-000025000000}"/>
    <cellStyle name="Input [yellow]" xfId="39" xr:uid="{00000000-0005-0000-0000-000026000000}"/>
    <cellStyle name="Instruction" xfId="40" xr:uid="{00000000-0005-0000-0000-000027000000}"/>
    <cellStyle name="Instruction boldright" xfId="41" xr:uid="{00000000-0005-0000-0000-000028000000}"/>
    <cellStyle name="Instruction red" xfId="42" xr:uid="{00000000-0005-0000-0000-000029000000}"/>
    <cellStyle name="mauve nos" xfId="43" xr:uid="{00000000-0005-0000-0000-00002A000000}"/>
    <cellStyle name="mauve titles" xfId="44" xr:uid="{00000000-0005-0000-0000-00002B000000}"/>
    <cellStyle name="Normal" xfId="0" builtinId="0"/>
    <cellStyle name="Normal - Style1" xfId="45" xr:uid="{00000000-0005-0000-0000-00002D000000}"/>
    <cellStyle name="Normal - Style2" xfId="46" xr:uid="{00000000-0005-0000-0000-00002E000000}"/>
    <cellStyle name="Normal - Style3" xfId="47" xr:uid="{00000000-0005-0000-0000-00002F000000}"/>
    <cellStyle name="Normal - Style4" xfId="48" xr:uid="{00000000-0005-0000-0000-000030000000}"/>
    <cellStyle name="Normal - Style5" xfId="49" xr:uid="{00000000-0005-0000-0000-000031000000}"/>
    <cellStyle name="Normal - Style6" xfId="50" xr:uid="{00000000-0005-0000-0000-000032000000}"/>
    <cellStyle name="Normal - Style7" xfId="51" xr:uid="{00000000-0005-0000-0000-000033000000}"/>
    <cellStyle name="Normal - Style8" xfId="52" xr:uid="{00000000-0005-0000-0000-000034000000}"/>
    <cellStyle name="Normal small" xfId="53" xr:uid="{00000000-0005-0000-0000-000035000000}"/>
    <cellStyle name="Normal_ST JOHNS SHOPPING BASKET RESULTS" xfId="54" xr:uid="{00000000-0005-0000-0000-000036000000}"/>
    <cellStyle name="nos blue" xfId="55" xr:uid="{00000000-0005-0000-0000-000037000000}"/>
    <cellStyle name="Nos Centre" xfId="56" xr:uid="{00000000-0005-0000-0000-000038000000}"/>
    <cellStyle name="Nos Centre 2 dec" xfId="57" xr:uid="{00000000-0005-0000-0000-000039000000}"/>
    <cellStyle name="Nos Centre_Proforma EVA Test" xfId="58" xr:uid="{00000000-0005-0000-0000-00003A000000}"/>
    <cellStyle name="Nos Comma 0 dec" xfId="59" xr:uid="{00000000-0005-0000-0000-00003B000000}"/>
    <cellStyle name="nos time" xfId="60" xr:uid="{00000000-0005-0000-0000-00003C000000}"/>
    <cellStyle name="nos titles" xfId="61" xr:uid="{00000000-0005-0000-0000-00003D000000}"/>
    <cellStyle name="oragne percentage" xfId="62" xr:uid="{00000000-0005-0000-0000-00003E000000}"/>
    <cellStyle name="orange no" xfId="63" xr:uid="{00000000-0005-0000-0000-00003F000000}"/>
    <cellStyle name="orange profit" xfId="64" xr:uid="{00000000-0005-0000-0000-000040000000}"/>
    <cellStyle name="paleblue" xfId="65" xr:uid="{00000000-0005-0000-0000-000041000000}"/>
    <cellStyle name="Percent [2]" xfId="66" xr:uid="{00000000-0005-0000-0000-000042000000}"/>
    <cellStyle name="percent small" xfId="67" xr:uid="{00000000-0005-0000-0000-000043000000}"/>
    <cellStyle name="percentage grey" xfId="68" xr:uid="{00000000-0005-0000-0000-000044000000}"/>
    <cellStyle name="percentage lines" xfId="69" xr:uid="{00000000-0005-0000-0000-000045000000}"/>
    <cellStyle name="percentage lines org" xfId="70" xr:uid="{00000000-0005-0000-0000-000046000000}"/>
    <cellStyle name="pink" xfId="71" xr:uid="{00000000-0005-0000-0000-000047000000}"/>
    <cellStyle name="profit no" xfId="72" xr:uid="{00000000-0005-0000-0000-000048000000}"/>
    <cellStyle name="Rednotes" xfId="73" xr:uid="{00000000-0005-0000-0000-000049000000}"/>
    <cellStyle name="Side titles" xfId="74" xr:uid="{00000000-0005-0000-0000-00004A000000}"/>
    <cellStyle name="Side titles centre" xfId="75" xr:uid="{00000000-0005-0000-0000-00004B000000}"/>
    <cellStyle name="Side titles dates" xfId="76" xr:uid="{00000000-0005-0000-0000-00004C000000}"/>
    <cellStyle name="Side titles days" xfId="77" xr:uid="{00000000-0005-0000-0000-00004D000000}"/>
    <cellStyle name="Side titles grey" xfId="78" xr:uid="{00000000-0005-0000-0000-00004E000000}"/>
    <cellStyle name="Side titles perc" xfId="79" xr:uid="{00000000-0005-0000-0000-00004F000000}"/>
    <cellStyle name="Side titles_Proforma EVA Test" xfId="80" xr:uid="{00000000-0005-0000-0000-000050000000}"/>
    <cellStyle name="Standard 2" xfId="97" xr:uid="{00000000-0005-0000-0000-000051000000}"/>
    <cellStyle name="subheadings" xfId="81" xr:uid="{00000000-0005-0000-0000-000052000000}"/>
    <cellStyle name="Sub-Title Black" xfId="82" xr:uid="{00000000-0005-0000-0000-000053000000}"/>
    <cellStyle name="tan" xfId="83" xr:uid="{00000000-0005-0000-0000-000054000000}"/>
    <cellStyle name="Title Black" xfId="84" xr:uid="{00000000-0005-0000-0000-000055000000}"/>
    <cellStyle name="Title Red" xfId="85" xr:uid="{00000000-0005-0000-0000-000056000000}"/>
    <cellStyle name="Tot No Comma 0" xfId="86" xr:uid="{00000000-0005-0000-0000-000057000000}"/>
    <cellStyle name="Tot Nos Centre 0 dec" xfId="87" xr:uid="{00000000-0005-0000-0000-000058000000}"/>
    <cellStyle name="total gray" xfId="88" xr:uid="{00000000-0005-0000-0000-000059000000}"/>
    <cellStyle name="total gray no" xfId="89" xr:uid="{00000000-0005-0000-0000-00005A000000}"/>
    <cellStyle name="total gray_Proforma EVA Test" xfId="90" xr:uid="{00000000-0005-0000-0000-00005B000000}"/>
    <cellStyle name="total red" xfId="91" xr:uid="{00000000-0005-0000-0000-00005C000000}"/>
    <cellStyle name="Total title" xfId="92" xr:uid="{00000000-0005-0000-0000-00005D000000}"/>
    <cellStyle name="violet" xfId="93" xr:uid="{00000000-0005-0000-0000-00005E000000}"/>
    <cellStyle name="yellow" xfId="94" xr:uid="{00000000-0005-0000-0000-00005F000000}"/>
    <cellStyle name="YELLOW TITLES" xfId="95" xr:uid="{00000000-0005-0000-0000-000060000000}"/>
    <cellStyle name="YLLOW NOS" xfId="96" xr:uid="{00000000-0005-0000-0000-000061000000}"/>
  </cellStyles>
  <dxfs count="0"/>
  <tableStyles count="0" defaultTableStyle="TableStyleMedium9" defaultPivotStyle="PivotStyleLight16"/>
  <colors>
    <mruColors>
      <color rgb="FFFFFF00"/>
      <color rgb="FFFF99FF"/>
      <color rgb="FFFF99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0</xdr:col>
      <xdr:colOff>350648</xdr:colOff>
      <xdr:row>23</xdr:row>
      <xdr:rowOff>15510</xdr:rowOff>
    </xdr:from>
    <xdr:to>
      <xdr:col>8</xdr:col>
      <xdr:colOff>368287</xdr:colOff>
      <xdr:row>33</xdr:row>
      <xdr:rowOff>86065</xdr:rowOff>
    </xdr:to>
    <xdr:sp macro="" textlink="">
      <xdr:nvSpPr>
        <xdr:cNvPr id="2" name="TextBox 1">
          <a:extLst>
            <a:ext uri="{FF2B5EF4-FFF2-40B4-BE49-F238E27FC236}">
              <a16:creationId xmlns:a16="http://schemas.microsoft.com/office/drawing/2014/main" id="{BE12B539-112D-4166-9255-39C1ED723A0D}"/>
            </a:ext>
          </a:extLst>
        </xdr:cNvPr>
        <xdr:cNvSpPr txBox="1"/>
      </xdr:nvSpPr>
      <xdr:spPr>
        <a:xfrm>
          <a:off x="334319" y="6819081"/>
          <a:ext cx="15883568" cy="1703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Notes:</a:t>
          </a:r>
        </a:p>
        <a:p>
          <a:r>
            <a:rPr lang="en-GB" sz="1100"/>
            <a:t>All prices are to be in Euros, and excluding VAT</a:t>
          </a:r>
        </a:p>
        <a:p>
          <a:r>
            <a:rPr lang="en-GB" sz="1100"/>
            <a:t>All ESM quantities shown are for information only and cannot be</a:t>
          </a:r>
          <a:r>
            <a:rPr lang="en-GB" sz="1100" baseline="0"/>
            <a:t> considered as a commitment </a:t>
          </a:r>
          <a:r>
            <a:rPr lang="en-GB" sz="1100"/>
            <a:t>to buy products or services.</a:t>
          </a:r>
        </a:p>
        <a:p>
          <a:r>
            <a:rPr lang="en-GB" sz="1100"/>
            <a:t>ESM has the status of an International Financial Institution and as such is exempt from the payment of Value Added Tax.  </a:t>
          </a:r>
        </a:p>
        <a:p>
          <a:r>
            <a:rPr lang="en-GB" sz="1100" baseline="0"/>
            <a:t>Prices shall include all the expenses that are not clearly mentioned in the financial model.</a:t>
          </a:r>
        </a:p>
        <a:p>
          <a:endParaRPr lang="en-GB" sz="1100"/>
        </a:p>
        <a:p>
          <a:r>
            <a:rPr lang="en-GB" sz="1100" b="1"/>
            <a:t>Whilst care has been taken to check the formulas within this Financial Response document, it is the responsibility</a:t>
          </a:r>
          <a:r>
            <a:rPr lang="en-GB" sz="1100" b="1" baseline="0"/>
            <a:t> of the C</a:t>
          </a:r>
          <a:r>
            <a:rPr lang="en-GB" sz="1100" b="1"/>
            <a:t>andidate</a:t>
          </a:r>
          <a:r>
            <a:rPr lang="en-GB" sz="1100" b="1" baseline="0"/>
            <a:t> to validate that  all pricing information, including calculated totals are correct.</a:t>
          </a:r>
          <a:endParaRPr lang="en-GB"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266289</xdr:colOff>
      <xdr:row>76</xdr:row>
      <xdr:rowOff>-1</xdr:rowOff>
    </xdr:from>
    <xdr:to>
      <xdr:col>1</xdr:col>
      <xdr:colOff>0</xdr:colOff>
      <xdr:row>82</xdr:row>
      <xdr:rowOff>62254</xdr:rowOff>
    </xdr:to>
    <xdr:sp macro="" textlink="">
      <xdr:nvSpPr>
        <xdr:cNvPr id="2" name="TextBox 1">
          <a:extLst>
            <a:ext uri="{FF2B5EF4-FFF2-40B4-BE49-F238E27FC236}">
              <a16:creationId xmlns:a16="http://schemas.microsoft.com/office/drawing/2014/main" id="{F44CA1A8-DED2-4A74-864D-CAE5C1269349}"/>
            </a:ext>
          </a:extLst>
        </xdr:cNvPr>
        <xdr:cNvSpPr txBox="1"/>
      </xdr:nvSpPr>
      <xdr:spPr>
        <a:xfrm>
          <a:off x="233632" y="14331042"/>
          <a:ext cx="411" cy="1041969"/>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u="sng"/>
            <a:t>Specific</a:t>
          </a:r>
          <a:r>
            <a:rPr lang="en-GB" sz="1100" u="sng" baseline="0"/>
            <a:t> Tenderer Conditions:</a:t>
          </a:r>
          <a:endParaRPr lang="en-GB" sz="1100" u="sng"/>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266289</xdr:colOff>
      <xdr:row>136</xdr:row>
      <xdr:rowOff>-1</xdr:rowOff>
    </xdr:from>
    <xdr:to>
      <xdr:col>1</xdr:col>
      <xdr:colOff>0</xdr:colOff>
      <xdr:row>142</xdr:row>
      <xdr:rowOff>62254</xdr:rowOff>
    </xdr:to>
    <xdr:sp macro="" textlink="">
      <xdr:nvSpPr>
        <xdr:cNvPr id="2" name="TextBox 1">
          <a:extLst>
            <a:ext uri="{FF2B5EF4-FFF2-40B4-BE49-F238E27FC236}">
              <a16:creationId xmlns:a16="http://schemas.microsoft.com/office/drawing/2014/main" id="{D0C07805-7F5B-40C7-8A80-B743ADC54744}"/>
            </a:ext>
          </a:extLst>
        </xdr:cNvPr>
        <xdr:cNvSpPr txBox="1"/>
      </xdr:nvSpPr>
      <xdr:spPr>
        <a:xfrm>
          <a:off x="233632" y="19948070"/>
          <a:ext cx="411" cy="104197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u="sng"/>
            <a:t>Specific</a:t>
          </a:r>
          <a:r>
            <a:rPr lang="en-GB" sz="1100" u="sng" baseline="0"/>
            <a:t> Tenderer Conditions:</a:t>
          </a:r>
          <a:endParaRPr lang="en-GB" sz="1100" u="sng"/>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Bds\Fin%20Controllers\Shelley's%20Docs\CERs&amp;ASSETS\US%20Embass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llbank01\user_data\WINDOWS\TEMP\documents\Tenders\CSCMaidstone\CSCMaidstoneMath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CATANN8"/>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st &amp; Sales - Breakfast"/>
      <sheetName val="Labour"/>
      <sheetName val="Sundry"/>
    </sheetNames>
    <sheetDataSet>
      <sheetData sheetId="0" refreshError="1"/>
      <sheetData sheetId="1" refreshError="1"/>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Ampeglio Amore" id="{BCF5792E-1EB1-4BDA-8E39-38FEACED803E}" userId="Ampeglio Amore"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6" dT="2023-09-11T17:09:50.15" personId="{BCF5792E-1EB1-4BDA-8E39-38FEACED803E}" id="{E09A2B44-4B8D-4914-B92E-90FD3EC34BA9}">
    <text>Not be indexed</text>
  </threadedComment>
  <threadedComment ref="F6" dT="2023-09-08T12:31:05.91" personId="{BCF5792E-1EB1-4BDA-8E39-38FEACED803E}" id="{D5D24636-E951-4D7A-B04C-D462ECD77C82}">
    <text>Add a column for personnel cost and create the automatic indexation calculation.</text>
  </threadedComment>
  <threadedComment ref="G6" dT="2023-09-11T17:10:13.09" personId="{BCF5792E-1EB1-4BDA-8E39-38FEACED803E}" id="{274B7E65-D819-4327-8FE5-970D6BAC6FDC}">
    <text>To be indexed inflation wages luxembourg</text>
  </threadedComment>
</ThreadedComments>
</file>

<file path=xl/threadedComments/threadedComment2.xml><?xml version="1.0" encoding="utf-8"?>
<ThreadedComments xmlns="http://schemas.microsoft.com/office/spreadsheetml/2018/threadedcomments" xmlns:x="http://schemas.openxmlformats.org/spreadsheetml/2006/main">
  <threadedComment ref="E6" dT="2023-09-11T17:10:35.74" personId="{BCF5792E-1EB1-4BDA-8E39-38FEACED803E}" id="{6B1F2BCE-7984-4E32-8501-2787E5AFE09E}">
    <text>indexation food</text>
  </threadedComment>
</ThreadedComments>
</file>

<file path=xl/threadedComments/threadedComment3.xml><?xml version="1.0" encoding="utf-8"?>
<ThreadedComments xmlns="http://schemas.microsoft.com/office/spreadsheetml/2018/threadedcomments" xmlns:x="http://schemas.openxmlformats.org/spreadsheetml/2006/main">
  <threadedComment ref="E6" dT="2023-09-11T17:11:00.26" personId="{BCF5792E-1EB1-4BDA-8E39-38FEACED803E}" id="{4A6DAF3B-D0C8-436F-A17D-D00BBCFD93F9}">
    <text>Indexation food</text>
  </threadedComment>
</ThreadedComments>
</file>

<file path=xl/threadedComments/threadedComment4.xml><?xml version="1.0" encoding="utf-8"?>
<ThreadedComments xmlns="http://schemas.microsoft.com/office/spreadsheetml/2018/threadedcomments" xmlns:x="http://schemas.openxmlformats.org/spreadsheetml/2006/main">
  <threadedComment ref="A1" dT="2023-09-11T17:11:18.13" personId="{BCF5792E-1EB1-4BDA-8E39-38FEACED803E}" id="{9909186D-08B9-4F74-9927-1133328F7E3F}">
    <text>Indexation wages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pageSetUpPr fitToPage="1"/>
  </sheetPr>
  <dimension ref="B1:D38"/>
  <sheetViews>
    <sheetView showGridLines="0" topLeftCell="A3" zoomScale="130" zoomScaleNormal="130" workbookViewId="0">
      <selection activeCell="C11" sqref="C11"/>
    </sheetView>
  </sheetViews>
  <sheetFormatPr defaultColWidth="8.5" defaultRowHeight="12.75" x14ac:dyDescent="0.2"/>
  <cols>
    <col min="1" max="1" width="5.125" style="1" customWidth="1"/>
    <col min="2" max="2" width="45.125" style="1" customWidth="1"/>
    <col min="3" max="3" width="43.875" style="10" customWidth="1"/>
    <col min="4" max="4" width="133.625" style="1" customWidth="1"/>
    <col min="5" max="5" width="1.5" style="1" customWidth="1"/>
    <col min="6" max="16384" width="8.5" style="1"/>
  </cols>
  <sheetData>
    <row r="1" spans="2:4" s="12" customFormat="1" ht="28.5" customHeight="1" x14ac:dyDescent="0.15">
      <c r="B1" s="18" t="s">
        <v>0</v>
      </c>
    </row>
    <row r="2" spans="2:4" ht="26.25" customHeight="1" x14ac:dyDescent="0.2">
      <c r="B2" s="4" t="s">
        <v>1</v>
      </c>
    </row>
    <row r="3" spans="2:4" ht="205.5" customHeight="1" x14ac:dyDescent="0.2">
      <c r="B3" s="200" t="s">
        <v>216</v>
      </c>
      <c r="C3" s="201"/>
      <c r="D3" s="202"/>
    </row>
    <row r="4" spans="2:4" ht="82.15" customHeight="1" x14ac:dyDescent="0.2">
      <c r="B4" s="198" t="s">
        <v>2</v>
      </c>
      <c r="C4" s="199" t="s">
        <v>3</v>
      </c>
      <c r="D4" s="84"/>
    </row>
    <row r="5" spans="2:4" x14ac:dyDescent="0.2">
      <c r="B5" s="29" t="s">
        <v>4</v>
      </c>
      <c r="C5" s="82" t="s">
        <v>5</v>
      </c>
      <c r="D5" s="83"/>
    </row>
    <row r="6" spans="2:4" ht="12.75" customHeight="1" x14ac:dyDescent="0.2">
      <c r="B6" s="49" t="s">
        <v>127</v>
      </c>
      <c r="C6" s="192">
        <v>0.15</v>
      </c>
      <c r="D6" s="84"/>
    </row>
    <row r="7" spans="2:4" ht="14.65" customHeight="1" x14ac:dyDescent="0.2">
      <c r="B7" s="50" t="s">
        <v>18</v>
      </c>
      <c r="C7" s="193">
        <v>0.05</v>
      </c>
      <c r="D7" s="84"/>
    </row>
    <row r="8" spans="2:4" ht="14.45" customHeight="1" x14ac:dyDescent="0.2">
      <c r="B8" s="50" t="s">
        <v>146</v>
      </c>
      <c r="C8" s="194">
        <v>0.03</v>
      </c>
      <c r="D8" s="84"/>
    </row>
    <row r="9" spans="2:4" x14ac:dyDescent="0.2">
      <c r="B9" s="50" t="s">
        <v>144</v>
      </c>
      <c r="C9" s="193">
        <v>0.02</v>
      </c>
      <c r="D9" s="84"/>
    </row>
    <row r="10" spans="2:4" x14ac:dyDescent="0.2">
      <c r="B10" s="50" t="s">
        <v>145</v>
      </c>
      <c r="C10" s="193">
        <v>0.02</v>
      </c>
      <c r="D10" s="85"/>
    </row>
    <row r="11" spans="2:4" x14ac:dyDescent="0.2">
      <c r="B11" s="185" t="s">
        <v>186</v>
      </c>
      <c r="C11" s="195">
        <v>0.03</v>
      </c>
      <c r="D11" s="186"/>
    </row>
    <row r="12" spans="2:4" ht="13.5" thickBot="1" x14ac:dyDescent="0.25">
      <c r="B12" s="15" t="s">
        <v>6</v>
      </c>
      <c r="C12" s="16">
        <f>SUM(C6:C11)</f>
        <v>0.30000000000000004</v>
      </c>
      <c r="D12" s="86"/>
    </row>
    <row r="13" spans="2:4" ht="9" customHeight="1" x14ac:dyDescent="0.2"/>
    <row r="14" spans="2:4" ht="13.5" thickBot="1" x14ac:dyDescent="0.25">
      <c r="B14" s="3" t="s">
        <v>7</v>
      </c>
    </row>
    <row r="15" spans="2:4" x14ac:dyDescent="0.2">
      <c r="B15" s="5" t="s">
        <v>8</v>
      </c>
      <c r="C15" s="19">
        <v>0.7</v>
      </c>
    </row>
    <row r="16" spans="2:4" x14ac:dyDescent="0.2">
      <c r="B16" s="6" t="str">
        <f>B4</f>
        <v>Financial / Commercials Worksheet</v>
      </c>
      <c r="C16" s="76">
        <v>0.3</v>
      </c>
    </row>
    <row r="17" spans="2:3" ht="13.5" thickBot="1" x14ac:dyDescent="0.25">
      <c r="B17" s="13" t="s">
        <v>9</v>
      </c>
      <c r="C17" s="14">
        <v>1</v>
      </c>
    </row>
    <row r="19" spans="2:3" x14ac:dyDescent="0.2">
      <c r="B19" s="3" t="s">
        <v>10</v>
      </c>
    </row>
    <row r="20" spans="2:3" ht="38.65" customHeight="1" x14ac:dyDescent="0.2">
      <c r="B20" s="203" t="s">
        <v>11</v>
      </c>
      <c r="C20" s="203"/>
    </row>
    <row r="21" spans="2:3" ht="28.15" customHeight="1" x14ac:dyDescent="0.2">
      <c r="B21" s="204" t="s">
        <v>12</v>
      </c>
      <c r="C21" s="204"/>
    </row>
    <row r="22" spans="2:3" x14ac:dyDescent="0.2">
      <c r="B22" s="205" t="s">
        <v>13</v>
      </c>
      <c r="C22" s="205"/>
    </row>
    <row r="28" spans="2:3" x14ac:dyDescent="0.2">
      <c r="B28" s="23"/>
    </row>
    <row r="29" spans="2:3" x14ac:dyDescent="0.2">
      <c r="B29" s="23"/>
    </row>
    <row r="30" spans="2:3" x14ac:dyDescent="0.2">
      <c r="B30" s="23"/>
    </row>
    <row r="31" spans="2:3" x14ac:dyDescent="0.2">
      <c r="B31" s="23"/>
    </row>
    <row r="32" spans="2:3" x14ac:dyDescent="0.2">
      <c r="B32" s="23"/>
    </row>
    <row r="33" spans="2:2" x14ac:dyDescent="0.2">
      <c r="B33" s="23"/>
    </row>
    <row r="34" spans="2:2" x14ac:dyDescent="0.2">
      <c r="B34" s="24"/>
    </row>
    <row r="35" spans="2:2" x14ac:dyDescent="0.2">
      <c r="B35" s="23"/>
    </row>
    <row r="36" spans="2:2" x14ac:dyDescent="0.2">
      <c r="B36" s="23"/>
    </row>
    <row r="37" spans="2:2" x14ac:dyDescent="0.2">
      <c r="B37" s="23"/>
    </row>
    <row r="38" spans="2:2" x14ac:dyDescent="0.2">
      <c r="B38" s="23"/>
    </row>
  </sheetData>
  <sheetProtection algorithmName="SHA-512" hashValue="WZoLA3WVrAAzuZpfXUmAhxmztg0tMsk8F15YpowZpaRLYb+LjTc17jNiJbAKBt/b5wOl+Ujxb0GvQlR8iEhV8A==" saltValue="siU4G4t9pKSMV1Vb2CyWCw==" spinCount="100000" sheet="1" objects="1" scenarios="1"/>
  <mergeCells count="4">
    <mergeCell ref="B3:D3"/>
    <mergeCell ref="B20:C20"/>
    <mergeCell ref="B21:C21"/>
    <mergeCell ref="B22:C22"/>
  </mergeCells>
  <pageMargins left="0.70866141732283472" right="0.70866141732283472" top="0.74803149606299213" bottom="0.74803149606299213" header="0.31496062992125984" footer="0.31496062992125984"/>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FF"/>
    <pageSetUpPr fitToPage="1"/>
  </sheetPr>
  <dimension ref="A1:L32"/>
  <sheetViews>
    <sheetView showGridLines="0" zoomScale="115" zoomScaleNormal="115" workbookViewId="0">
      <selection activeCell="C32" sqref="C32"/>
    </sheetView>
  </sheetViews>
  <sheetFormatPr defaultColWidth="8.5" defaultRowHeight="12.75" x14ac:dyDescent="0.2"/>
  <cols>
    <col min="1" max="1" width="5.125" style="4" customWidth="1"/>
    <col min="2" max="2" width="54.875" style="1" bestFit="1" customWidth="1"/>
    <col min="3" max="3" width="14.125" style="1" customWidth="1"/>
    <col min="4" max="4" width="13.375" style="1" customWidth="1"/>
    <col min="5" max="6" width="12.75" style="1" customWidth="1"/>
    <col min="7" max="7" width="3.375" style="1" customWidth="1"/>
    <col min="8" max="9" width="14.875" style="1" customWidth="1"/>
    <col min="10" max="10" width="12.5" style="1" customWidth="1"/>
    <col min="11" max="11" width="15.25" style="1" customWidth="1"/>
    <col min="12" max="12" width="12.875" style="1" customWidth="1"/>
    <col min="13" max="16384" width="8.5" style="1"/>
  </cols>
  <sheetData>
    <row r="1" spans="1:11" ht="26.45" customHeight="1" x14ac:dyDescent="0.4">
      <c r="A1" s="206" t="s">
        <v>4</v>
      </c>
      <c r="B1" s="206"/>
      <c r="C1" s="206"/>
      <c r="D1" s="206"/>
      <c r="E1" s="206"/>
      <c r="F1" s="206"/>
      <c r="G1" s="70"/>
    </row>
    <row r="2" spans="1:11" ht="9.75" customHeight="1" x14ac:dyDescent="0.3">
      <c r="B2" s="17"/>
      <c r="C2" s="17"/>
      <c r="D2" s="17"/>
      <c r="E2" s="17"/>
    </row>
    <row r="3" spans="1:11" ht="6.75" customHeight="1" x14ac:dyDescent="0.3">
      <c r="D3" s="25"/>
      <c r="E3" s="26"/>
      <c r="F3" s="26"/>
      <c r="G3" s="26"/>
      <c r="H3" s="26"/>
      <c r="I3" s="26"/>
      <c r="J3" s="26"/>
      <c r="K3" s="26"/>
    </row>
    <row r="4" spans="1:11" x14ac:dyDescent="0.2">
      <c r="A4" s="1"/>
    </row>
    <row r="5" spans="1:11" ht="13.15" customHeight="1" x14ac:dyDescent="0.2">
      <c r="A5" s="4" t="s">
        <v>131</v>
      </c>
      <c r="C5" s="28" t="s">
        <v>14</v>
      </c>
      <c r="D5" s="92">
        <f>'Overview &amp; Inst'!C6</f>
        <v>0.15</v>
      </c>
      <c r="E5" s="37"/>
    </row>
    <row r="6" spans="1:11" ht="13.15" customHeight="1" x14ac:dyDescent="0.2">
      <c r="B6" s="2" t="s">
        <v>15</v>
      </c>
      <c r="C6" s="22">
        <f>'1. Menu Price'!O33</f>
        <v>-32882.5</v>
      </c>
      <c r="D6" s="93"/>
    </row>
    <row r="7" spans="1:11" ht="13.15" customHeight="1" x14ac:dyDescent="0.2">
      <c r="B7" s="2" t="s">
        <v>16</v>
      </c>
      <c r="C7" s="22">
        <f>'1. Menu Price'!O50</f>
        <v>-171201.25</v>
      </c>
      <c r="D7" s="93"/>
    </row>
    <row r="8" spans="1:11" ht="13.15" customHeight="1" x14ac:dyDescent="0.2">
      <c r="B8" s="2" t="s">
        <v>17</v>
      </c>
      <c r="C8" s="22">
        <f>'1. Menu Price'!O64</f>
        <v>-9500</v>
      </c>
      <c r="D8" s="93"/>
    </row>
    <row r="9" spans="1:11" ht="11.25" customHeight="1" x14ac:dyDescent="0.2">
      <c r="C9" s="27"/>
      <c r="D9" s="93"/>
    </row>
    <row r="10" spans="1:11" x14ac:dyDescent="0.2">
      <c r="A10" s="4" t="s">
        <v>18</v>
      </c>
      <c r="C10" s="28" t="s">
        <v>14</v>
      </c>
      <c r="D10" s="92"/>
    </row>
    <row r="11" spans="1:11" ht="13.15" customHeight="1" x14ac:dyDescent="0.2">
      <c r="B11" s="2" t="s">
        <v>147</v>
      </c>
      <c r="C11" s="22">
        <f>'2.Hospitality Price'!L26+'2.Hospitality Price'!L36</f>
        <v>0</v>
      </c>
      <c r="D11" s="92">
        <f>'Overview &amp; Inst'!C7</f>
        <v>0.05</v>
      </c>
    </row>
    <row r="12" spans="1:11" x14ac:dyDescent="0.2">
      <c r="C12" s="10"/>
      <c r="D12" s="93"/>
    </row>
    <row r="13" spans="1:11" x14ac:dyDescent="0.2">
      <c r="A13" s="4" t="s">
        <v>132</v>
      </c>
      <c r="C13" s="28" t="s">
        <v>14</v>
      </c>
      <c r="D13" s="92">
        <f>'Overview &amp; Inst'!C8</f>
        <v>0.03</v>
      </c>
    </row>
    <row r="14" spans="1:11" ht="13.15" customHeight="1" x14ac:dyDescent="0.2">
      <c r="A14" s="1"/>
      <c r="B14" s="2" t="s">
        <v>134</v>
      </c>
      <c r="C14" s="22">
        <f>'3. Vending &amp; Kitchenettes'!L18+'3. Vending &amp; Kitchenettes'!L36+'3. Vending &amp; Kitchenettes'!L52</f>
        <v>-26390.833333333328</v>
      </c>
      <c r="D14" s="93"/>
    </row>
    <row r="15" spans="1:11" ht="13.15" customHeight="1" x14ac:dyDescent="0.2">
      <c r="A15" s="1"/>
      <c r="B15" s="2" t="s">
        <v>139</v>
      </c>
      <c r="C15" s="22">
        <f>'3. Vending &amp; Kitchenettes'!L46</f>
        <v>0</v>
      </c>
      <c r="D15" s="93"/>
    </row>
    <row r="16" spans="1:11" ht="13.15" customHeight="1" x14ac:dyDescent="0.2">
      <c r="A16" s="1"/>
      <c r="C16" s="10"/>
      <c r="D16" s="92"/>
    </row>
    <row r="17" spans="1:12" ht="13.15" customHeight="1" x14ac:dyDescent="0.2">
      <c r="A17" s="4" t="s">
        <v>166</v>
      </c>
      <c r="C17" s="28" t="s">
        <v>14</v>
      </c>
      <c r="D17" s="92">
        <f>'Overview &amp; Inst'!C9</f>
        <v>0.02</v>
      </c>
    </row>
    <row r="18" spans="1:12" ht="13.15" customHeight="1" x14ac:dyDescent="0.2">
      <c r="A18" s="1"/>
      <c r="B18" s="117" t="s">
        <v>19</v>
      </c>
      <c r="C18" s="42">
        <f>'4. Additional staff '!B8*10</f>
        <v>0</v>
      </c>
      <c r="D18" s="93"/>
    </row>
    <row r="19" spans="1:12" ht="13.15" customHeight="1" x14ac:dyDescent="0.2">
      <c r="A19" s="1"/>
      <c r="B19" s="156" t="s">
        <v>124</v>
      </c>
      <c r="C19" s="42">
        <f>'4. Additional staff '!B9*10</f>
        <v>0</v>
      </c>
      <c r="D19" s="93"/>
    </row>
    <row r="20" spans="1:12" ht="13.15" customHeight="1" x14ac:dyDescent="0.2">
      <c r="A20" s="1"/>
      <c r="B20" s="156" t="s">
        <v>125</v>
      </c>
      <c r="C20" s="42">
        <f>'4. Additional staff '!B10*10</f>
        <v>0</v>
      </c>
      <c r="D20" s="93"/>
    </row>
    <row r="21" spans="1:12" ht="15" x14ac:dyDescent="0.2">
      <c r="B21" s="156" t="s">
        <v>126</v>
      </c>
      <c r="C21" s="42">
        <f>'4. Additional staff '!B11*10</f>
        <v>0</v>
      </c>
      <c r="D21" s="93"/>
    </row>
    <row r="22" spans="1:12" s="37" customFormat="1" x14ac:dyDescent="0.2">
      <c r="A22" s="36"/>
      <c r="B22" s="38"/>
      <c r="C22" s="39"/>
      <c r="D22" s="93"/>
      <c r="E22" s="1"/>
      <c r="F22" s="1"/>
      <c r="G22" s="1"/>
      <c r="H22" s="1"/>
      <c r="I22" s="1"/>
      <c r="J22" s="1"/>
    </row>
    <row r="23" spans="1:12" s="37" customFormat="1" x14ac:dyDescent="0.2">
      <c r="A23" s="4" t="s">
        <v>167</v>
      </c>
      <c r="B23" s="1"/>
      <c r="C23" s="28" t="s">
        <v>14</v>
      </c>
      <c r="D23" s="92">
        <f>'Overview &amp; Inst'!C10</f>
        <v>0.02</v>
      </c>
      <c r="E23" s="1"/>
      <c r="F23" s="1"/>
      <c r="G23" s="1"/>
      <c r="H23" s="1"/>
      <c r="I23" s="1"/>
      <c r="J23" s="1"/>
    </row>
    <row r="24" spans="1:12" s="37" customFormat="1" ht="15" x14ac:dyDescent="0.2">
      <c r="A24" s="1"/>
      <c r="B24" s="156" t="s">
        <v>168</v>
      </c>
      <c r="C24" s="42">
        <f>'5. Maintenance'!B6</f>
        <v>0</v>
      </c>
      <c r="D24" s="1"/>
      <c r="E24" s="1"/>
      <c r="F24" s="1"/>
      <c r="G24" s="1"/>
      <c r="H24" s="1"/>
      <c r="I24" s="1"/>
      <c r="J24" s="1"/>
    </row>
    <row r="25" spans="1:12" s="37" customFormat="1" x14ac:dyDescent="0.2">
      <c r="A25" s="36"/>
      <c r="B25" s="38"/>
      <c r="C25" s="39"/>
      <c r="D25" s="40"/>
      <c r="E25" s="40"/>
      <c r="I25" s="1"/>
    </row>
    <row r="26" spans="1:12" s="37" customFormat="1" x14ac:dyDescent="0.2">
      <c r="A26" s="4" t="s">
        <v>186</v>
      </c>
      <c r="B26" s="1"/>
      <c r="C26" s="28" t="s">
        <v>14</v>
      </c>
      <c r="D26" s="92">
        <f>'Overview &amp; Inst'!C11</f>
        <v>0.03</v>
      </c>
      <c r="E26" s="1"/>
      <c r="F26" s="1"/>
      <c r="G26" s="1"/>
      <c r="H26" s="1"/>
      <c r="I26" s="1"/>
      <c r="J26" s="1"/>
    </row>
    <row r="27" spans="1:12" s="37" customFormat="1" ht="15" x14ac:dyDescent="0.2">
      <c r="A27" s="1"/>
      <c r="B27" s="156" t="s">
        <v>188</v>
      </c>
      <c r="C27" s="42">
        <f>'6. Start-up costs'!B6</f>
        <v>0</v>
      </c>
      <c r="D27" s="1"/>
      <c r="E27" s="1"/>
      <c r="F27" s="1"/>
      <c r="G27" s="1"/>
      <c r="H27" s="1"/>
      <c r="I27" s="1"/>
      <c r="J27" s="1"/>
    </row>
    <row r="28" spans="1:12" s="37" customFormat="1" x14ac:dyDescent="0.2">
      <c r="A28" s="36"/>
      <c r="B28" s="36"/>
      <c r="D28" s="1"/>
      <c r="E28" s="1"/>
      <c r="F28" s="1"/>
      <c r="I28" s="1"/>
    </row>
    <row r="29" spans="1:12" s="37" customFormat="1" x14ac:dyDescent="0.2">
      <c r="A29" s="36"/>
      <c r="B29" s="95" t="s">
        <v>22</v>
      </c>
      <c r="C29" s="96">
        <f>SUM(C6:C8)+SUM(C11:C11)+SUM(C14:C15)+(C18*10+C19*10+C20*10+C21*10)+C24+C27</f>
        <v>-239974.58333333331</v>
      </c>
      <c r="D29" s="1"/>
      <c r="E29" s="1"/>
      <c r="F29" s="1"/>
      <c r="G29" s="1"/>
      <c r="H29" s="1"/>
      <c r="I29" s="1"/>
      <c r="J29" s="1"/>
      <c r="K29" s="1"/>
      <c r="L29" s="1"/>
    </row>
    <row r="30" spans="1:12" s="37" customFormat="1" ht="17.45" customHeight="1" x14ac:dyDescent="0.2">
      <c r="A30" s="36"/>
      <c r="B30" s="1"/>
      <c r="C30" s="1"/>
      <c r="D30" s="1"/>
      <c r="E30" s="1"/>
      <c r="F30" s="1"/>
      <c r="G30" s="1"/>
      <c r="H30" s="1"/>
      <c r="I30" s="1"/>
      <c r="J30" s="1"/>
      <c r="K30" s="1"/>
      <c r="L30" s="1"/>
    </row>
    <row r="31" spans="1:12" s="37" customFormat="1" ht="17.45" customHeight="1" x14ac:dyDescent="0.2">
      <c r="A31" s="36"/>
      <c r="B31" s="97" t="s">
        <v>23</v>
      </c>
      <c r="C31" s="96">
        <f>C29/12</f>
        <v>-19997.881944444442</v>
      </c>
      <c r="D31" s="1"/>
      <c r="E31" s="1"/>
      <c r="F31" s="1"/>
      <c r="G31" s="1"/>
      <c r="H31" s="1"/>
      <c r="I31" s="1"/>
      <c r="J31" s="1"/>
      <c r="K31" s="1"/>
      <c r="L31" s="1"/>
    </row>
    <row r="32" spans="1:12" s="37" customFormat="1" ht="28.15" customHeight="1" x14ac:dyDescent="0.2">
      <c r="A32" s="36"/>
      <c r="B32" s="98" t="s">
        <v>24</v>
      </c>
      <c r="C32" s="96">
        <f>SUM(C6:C8)*D5+C11*D11+SUM(C14:C15)*D13+(C18*10+C19*10+C20*10+C21*10)*D17+C24*D23+C27*D26</f>
        <v>-32829.287499999999</v>
      </c>
      <c r="D32" s="1"/>
      <c r="E32" s="1"/>
      <c r="F32" s="1"/>
      <c r="G32" s="1"/>
      <c r="H32" s="1"/>
      <c r="I32" s="1"/>
      <c r="J32" s="1"/>
      <c r="K32" s="1"/>
      <c r="L32" s="1"/>
    </row>
  </sheetData>
  <sheetProtection algorithmName="SHA-512" hashValue="PHfl/WC+7J2kht/oGeXQejqKvgq3+ve6VkNnofLHq765+uu9zZmYM9C9PlF1Ai+YOU86LXi3lUYDuTlfqwrpyA==" saltValue="4SSHSBOHbAenTeVieWDUMA==" spinCount="100000" sheet="1" objects="1" scenarios="1"/>
  <mergeCells count="1">
    <mergeCell ref="A1:F1"/>
  </mergeCells>
  <phoneticPr fontId="44" type="noConversion"/>
  <pageMargins left="0.70866141732283472" right="0.70866141732283472" top="0.74803149606299213" bottom="0.74803149606299213" header="0.31496062992125984" footer="0.31496062992125984"/>
  <pageSetup paperSize="9" scale="8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pageSetUpPr fitToPage="1"/>
  </sheetPr>
  <dimension ref="B1:O113"/>
  <sheetViews>
    <sheetView showGridLines="0" tabSelected="1" topLeftCell="A3" zoomScale="85" zoomScaleNormal="85" workbookViewId="0">
      <selection activeCell="E15" sqref="E15"/>
    </sheetView>
  </sheetViews>
  <sheetFormatPr defaultColWidth="11.75" defaultRowHeight="15" x14ac:dyDescent="0.15"/>
  <cols>
    <col min="1" max="1" width="4.875" style="33" customWidth="1"/>
    <col min="2" max="2" width="35.125" style="33" customWidth="1"/>
    <col min="3" max="3" width="14.25" style="33" bestFit="1" customWidth="1"/>
    <col min="4" max="4" width="11.75" style="33" customWidth="1"/>
    <col min="5" max="5" width="18.625" style="33" customWidth="1"/>
    <col min="6" max="7" width="11.625" style="33" customWidth="1"/>
    <col min="8" max="8" width="17.625" style="33" customWidth="1"/>
    <col min="9" max="9" width="3.5" style="33" customWidth="1"/>
    <col min="10" max="10" width="14.625" style="33" customWidth="1"/>
    <col min="11" max="11" width="25.625" style="33" customWidth="1"/>
    <col min="12" max="12" width="3.5" style="33" customWidth="1"/>
    <col min="13" max="13" width="18.125" style="33" customWidth="1"/>
    <col min="14" max="15" width="16.375" style="33" customWidth="1"/>
    <col min="16" max="16384" width="11.75" style="33"/>
  </cols>
  <sheetData>
    <row r="1" spans="2:15" s="8" customFormat="1" ht="27" customHeight="1" x14ac:dyDescent="0.4">
      <c r="B1" s="11" t="s">
        <v>25</v>
      </c>
    </row>
    <row r="2" spans="2:15" s="8" customFormat="1" ht="9" customHeight="1" x14ac:dyDescent="0.4">
      <c r="B2" s="32"/>
    </row>
    <row r="3" spans="2:15" s="8" customFormat="1" ht="123" customHeight="1" x14ac:dyDescent="0.4">
      <c r="B3" s="210" t="s">
        <v>165</v>
      </c>
      <c r="C3" s="210"/>
      <c r="D3" s="210"/>
      <c r="E3" s="210"/>
      <c r="F3" s="9"/>
      <c r="G3" s="9"/>
      <c r="H3" s="9"/>
      <c r="I3" s="9"/>
      <c r="J3" s="9"/>
      <c r="K3" s="9"/>
      <c r="L3" s="9"/>
      <c r="M3" s="9"/>
      <c r="N3" s="9"/>
      <c r="O3" s="9"/>
    </row>
    <row r="4" spans="2:15" ht="12" customHeight="1" x14ac:dyDescent="0.15">
      <c r="B4" s="55"/>
      <c r="C4" s="55"/>
      <c r="D4" s="55"/>
      <c r="E4" s="55"/>
      <c r="F4" s="55"/>
      <c r="G4" s="55"/>
      <c r="H4" s="55"/>
      <c r="I4" s="55"/>
      <c r="J4" s="55"/>
      <c r="K4" s="55"/>
      <c r="L4" s="55"/>
      <c r="M4" s="55"/>
      <c r="N4" s="55"/>
      <c r="O4" s="55"/>
    </row>
    <row r="5" spans="2:15" ht="25.5" x14ac:dyDescent="0.2">
      <c r="B5" s="41"/>
      <c r="C5" s="55"/>
      <c r="D5" s="55"/>
      <c r="E5" s="213" t="s">
        <v>26</v>
      </c>
      <c r="F5" s="214"/>
      <c r="G5" s="215"/>
      <c r="H5" s="103" t="s">
        <v>27</v>
      </c>
      <c r="I5" s="55"/>
      <c r="J5" s="211" t="s">
        <v>28</v>
      </c>
      <c r="K5" s="211" t="s">
        <v>29</v>
      </c>
      <c r="L5" s="55"/>
      <c r="M5" s="208" t="s">
        <v>30</v>
      </c>
      <c r="N5" s="55"/>
      <c r="O5" s="55"/>
    </row>
    <row r="6" spans="2:15" ht="104.25" customHeight="1" x14ac:dyDescent="0.15">
      <c r="B6" s="55"/>
      <c r="C6" s="81" t="s">
        <v>31</v>
      </c>
      <c r="D6" s="65" t="s">
        <v>32</v>
      </c>
      <c r="E6" s="168" t="s">
        <v>130</v>
      </c>
      <c r="F6" s="169" t="s">
        <v>149</v>
      </c>
      <c r="G6" s="170" t="s">
        <v>33</v>
      </c>
      <c r="H6" s="104" t="s">
        <v>150</v>
      </c>
      <c r="I6" s="55"/>
      <c r="J6" s="212"/>
      <c r="K6" s="212"/>
      <c r="L6" s="55"/>
      <c r="M6" s="209"/>
      <c r="N6" s="55"/>
      <c r="O6" s="55"/>
    </row>
    <row r="7" spans="2:15" ht="25.5" customHeight="1" x14ac:dyDescent="0.15">
      <c r="B7" s="112" t="s">
        <v>34</v>
      </c>
      <c r="C7" s="196"/>
      <c r="D7" s="197"/>
      <c r="E7" s="81" t="s">
        <v>217</v>
      </c>
      <c r="F7" s="168">
        <v>100</v>
      </c>
      <c r="G7" s="168">
        <v>100</v>
      </c>
      <c r="H7" s="108"/>
      <c r="I7" s="55"/>
      <c r="J7" s="144"/>
      <c r="K7" s="175"/>
      <c r="L7" s="148"/>
      <c r="M7" s="176"/>
      <c r="N7" s="148"/>
      <c r="O7" s="55"/>
    </row>
    <row r="8" spans="2:15" ht="13.15" customHeight="1" x14ac:dyDescent="0.15">
      <c r="B8" s="72" t="s">
        <v>35</v>
      </c>
      <c r="C8" s="57"/>
      <c r="D8" s="58" t="s">
        <v>36</v>
      </c>
      <c r="E8" s="58"/>
      <c r="F8" s="58"/>
      <c r="G8" s="58"/>
      <c r="H8" s="59"/>
      <c r="I8" s="60"/>
      <c r="J8" s="58"/>
      <c r="K8" s="149"/>
      <c r="L8" s="60"/>
      <c r="M8" s="149"/>
      <c r="N8" s="55"/>
      <c r="O8" s="55"/>
    </row>
    <row r="9" spans="2:15" ht="13.15" customHeight="1" x14ac:dyDescent="0.15">
      <c r="B9" s="162" t="s">
        <v>37</v>
      </c>
      <c r="C9" s="163" t="s">
        <v>62</v>
      </c>
      <c r="D9" s="159">
        <v>10</v>
      </c>
      <c r="E9" s="106">
        <v>0</v>
      </c>
      <c r="F9" s="106">
        <v>0</v>
      </c>
      <c r="G9" s="106">
        <v>0</v>
      </c>
      <c r="H9" s="63">
        <f>SUM(E9:G9)</f>
        <v>0</v>
      </c>
      <c r="I9" s="55"/>
      <c r="J9" s="62">
        <v>1.2</v>
      </c>
      <c r="K9" s="63">
        <f t="shared" ref="K9:K32" si="0">H9-J9</f>
        <v>-1.2</v>
      </c>
      <c r="L9" s="55"/>
      <c r="M9" s="63">
        <f t="shared" ref="M9:M30" si="1">K9*D9</f>
        <v>-12</v>
      </c>
      <c r="N9" s="55"/>
      <c r="O9" s="55"/>
    </row>
    <row r="10" spans="2:15" ht="13.15" customHeight="1" x14ac:dyDescent="0.15">
      <c r="B10" s="162" t="s">
        <v>38</v>
      </c>
      <c r="C10" s="163" t="s">
        <v>62</v>
      </c>
      <c r="D10" s="159">
        <v>2</v>
      </c>
      <c r="E10" s="106">
        <v>0</v>
      </c>
      <c r="F10" s="106">
        <v>0</v>
      </c>
      <c r="G10" s="106">
        <v>0</v>
      </c>
      <c r="H10" s="63">
        <f t="shared" ref="H10:H32" si="2">SUM(E10:G10)</f>
        <v>0</v>
      </c>
      <c r="I10" s="55"/>
      <c r="J10" s="62">
        <v>2.2999999999999998</v>
      </c>
      <c r="K10" s="63">
        <f t="shared" si="0"/>
        <v>-2.2999999999999998</v>
      </c>
      <c r="L10" s="55"/>
      <c r="M10" s="63">
        <f t="shared" si="1"/>
        <v>-4.5999999999999996</v>
      </c>
      <c r="N10" s="55"/>
      <c r="O10" s="55"/>
    </row>
    <row r="11" spans="2:15" ht="13.15" customHeight="1" x14ac:dyDescent="0.15">
      <c r="B11" s="162" t="s">
        <v>39</v>
      </c>
      <c r="C11" s="163" t="s">
        <v>62</v>
      </c>
      <c r="D11" s="159">
        <v>2.9333333333333331</v>
      </c>
      <c r="E11" s="106">
        <v>0</v>
      </c>
      <c r="F11" s="106">
        <v>0</v>
      </c>
      <c r="G11" s="106">
        <v>0</v>
      </c>
      <c r="H11" s="63">
        <f t="shared" si="2"/>
        <v>0</v>
      </c>
      <c r="I11" s="55"/>
      <c r="J11" s="62">
        <v>2.7</v>
      </c>
      <c r="K11" s="63">
        <f t="shared" si="0"/>
        <v>-2.7</v>
      </c>
      <c r="L11" s="55"/>
      <c r="M11" s="63">
        <f t="shared" si="1"/>
        <v>-7.92</v>
      </c>
      <c r="N11" s="55"/>
      <c r="O11" s="55"/>
    </row>
    <row r="12" spans="2:15" ht="13.15" customHeight="1" x14ac:dyDescent="0.15">
      <c r="B12" s="162" t="s">
        <v>40</v>
      </c>
      <c r="C12" s="163" t="s">
        <v>62</v>
      </c>
      <c r="D12" s="159">
        <v>2</v>
      </c>
      <c r="E12" s="106">
        <v>0</v>
      </c>
      <c r="F12" s="106">
        <v>0</v>
      </c>
      <c r="G12" s="106">
        <v>0</v>
      </c>
      <c r="H12" s="63">
        <f t="shared" si="2"/>
        <v>0</v>
      </c>
      <c r="I12" s="55"/>
      <c r="J12" s="62">
        <v>2.2999999999999998</v>
      </c>
      <c r="K12" s="63">
        <f t="shared" si="0"/>
        <v>-2.2999999999999998</v>
      </c>
      <c r="L12" s="55"/>
      <c r="M12" s="63">
        <f t="shared" si="1"/>
        <v>-4.5999999999999996</v>
      </c>
      <c r="N12" s="55"/>
      <c r="O12" s="55"/>
    </row>
    <row r="13" spans="2:15" ht="13.15" customHeight="1" x14ac:dyDescent="0.15">
      <c r="B13" s="162" t="s">
        <v>41</v>
      </c>
      <c r="C13" s="163" t="s">
        <v>62</v>
      </c>
      <c r="D13" s="159">
        <v>9.3166666666666664</v>
      </c>
      <c r="E13" s="106">
        <v>0</v>
      </c>
      <c r="F13" s="106">
        <v>0</v>
      </c>
      <c r="G13" s="106">
        <v>0</v>
      </c>
      <c r="H13" s="63">
        <f t="shared" si="2"/>
        <v>0</v>
      </c>
      <c r="I13" s="55"/>
      <c r="J13" s="62">
        <v>0.5</v>
      </c>
      <c r="K13" s="63">
        <f t="shared" si="0"/>
        <v>-0.5</v>
      </c>
      <c r="L13" s="55"/>
      <c r="M13" s="63">
        <f t="shared" si="1"/>
        <v>-4.6583333333333332</v>
      </c>
      <c r="N13" s="55"/>
      <c r="O13" s="55"/>
    </row>
    <row r="14" spans="2:15" ht="13.15" customHeight="1" x14ac:dyDescent="0.15">
      <c r="B14" s="162" t="s">
        <v>42</v>
      </c>
      <c r="C14" s="163" t="s">
        <v>62</v>
      </c>
      <c r="D14" s="159">
        <v>1.0833333333333335</v>
      </c>
      <c r="E14" s="106">
        <v>0</v>
      </c>
      <c r="F14" s="106">
        <v>0</v>
      </c>
      <c r="G14" s="106">
        <v>0</v>
      </c>
      <c r="H14" s="63">
        <f t="shared" si="2"/>
        <v>0</v>
      </c>
      <c r="I14" s="55"/>
      <c r="J14" s="62">
        <v>1.2</v>
      </c>
      <c r="K14" s="63">
        <f t="shared" si="0"/>
        <v>-1.2</v>
      </c>
      <c r="L14" s="55"/>
      <c r="M14" s="63">
        <f t="shared" si="1"/>
        <v>-1.3</v>
      </c>
      <c r="N14" s="55"/>
      <c r="O14" s="55"/>
    </row>
    <row r="15" spans="2:15" ht="13.15" customHeight="1" x14ac:dyDescent="0.15">
      <c r="B15" s="162" t="s">
        <v>43</v>
      </c>
      <c r="C15" s="163" t="s">
        <v>62</v>
      </c>
      <c r="D15" s="159">
        <v>2</v>
      </c>
      <c r="E15" s="106">
        <v>0</v>
      </c>
      <c r="F15" s="106">
        <v>0</v>
      </c>
      <c r="G15" s="106">
        <v>0</v>
      </c>
      <c r="H15" s="63">
        <f t="shared" si="2"/>
        <v>0</v>
      </c>
      <c r="I15" s="55"/>
      <c r="J15" s="87">
        <v>1.2</v>
      </c>
      <c r="K15" s="63">
        <f t="shared" si="0"/>
        <v>-1.2</v>
      </c>
      <c r="L15" s="55"/>
      <c r="M15" s="63">
        <f t="shared" si="1"/>
        <v>-2.4</v>
      </c>
      <c r="N15" s="55"/>
      <c r="O15" s="55"/>
    </row>
    <row r="16" spans="2:15" ht="13.15" customHeight="1" x14ac:dyDescent="0.15">
      <c r="B16" s="162" t="s">
        <v>44</v>
      </c>
      <c r="C16" s="163" t="s">
        <v>62</v>
      </c>
      <c r="D16" s="159">
        <v>3</v>
      </c>
      <c r="E16" s="106">
        <v>0</v>
      </c>
      <c r="F16" s="106">
        <v>0</v>
      </c>
      <c r="G16" s="106">
        <v>0</v>
      </c>
      <c r="H16" s="63">
        <f t="shared" si="2"/>
        <v>0</v>
      </c>
      <c r="I16" s="55"/>
      <c r="J16" s="87">
        <v>1.2</v>
      </c>
      <c r="K16" s="63">
        <f t="shared" si="0"/>
        <v>-1.2</v>
      </c>
      <c r="L16" s="55"/>
      <c r="M16" s="63">
        <f t="shared" si="1"/>
        <v>-3.5999999999999996</v>
      </c>
      <c r="N16" s="55"/>
      <c r="O16" s="55"/>
    </row>
    <row r="17" spans="2:15" ht="13.15" customHeight="1" x14ac:dyDescent="0.15">
      <c r="B17" s="162" t="s">
        <v>45</v>
      </c>
      <c r="C17" s="163" t="s">
        <v>62</v>
      </c>
      <c r="D17" s="159">
        <v>3.083333333333333</v>
      </c>
      <c r="E17" s="106">
        <v>0</v>
      </c>
      <c r="F17" s="106">
        <v>0</v>
      </c>
      <c r="G17" s="106">
        <v>0</v>
      </c>
      <c r="H17" s="63">
        <f t="shared" si="2"/>
        <v>0</v>
      </c>
      <c r="I17" s="55"/>
      <c r="J17" s="62">
        <v>1</v>
      </c>
      <c r="K17" s="63">
        <f t="shared" si="0"/>
        <v>-1</v>
      </c>
      <c r="L17" s="55"/>
      <c r="M17" s="63">
        <f t="shared" si="1"/>
        <v>-3.083333333333333</v>
      </c>
      <c r="N17" s="55"/>
      <c r="O17" s="55"/>
    </row>
    <row r="18" spans="2:15" ht="13.15" customHeight="1" x14ac:dyDescent="0.15">
      <c r="B18" s="162" t="s">
        <v>46</v>
      </c>
      <c r="C18" s="163" t="s">
        <v>62</v>
      </c>
      <c r="D18" s="159">
        <v>0.6</v>
      </c>
      <c r="E18" s="106">
        <v>0</v>
      </c>
      <c r="F18" s="106">
        <v>0</v>
      </c>
      <c r="G18" s="106">
        <v>0</v>
      </c>
      <c r="H18" s="63">
        <f t="shared" si="2"/>
        <v>0</v>
      </c>
      <c r="I18" s="55"/>
      <c r="J18" s="62">
        <v>1.2</v>
      </c>
      <c r="K18" s="63">
        <f t="shared" si="0"/>
        <v>-1.2</v>
      </c>
      <c r="L18" s="55"/>
      <c r="M18" s="63">
        <f t="shared" si="1"/>
        <v>-0.72</v>
      </c>
      <c r="N18" s="55"/>
      <c r="O18" s="55"/>
    </row>
    <row r="19" spans="2:15" ht="13.15" customHeight="1" x14ac:dyDescent="0.15">
      <c r="B19" s="162" t="s">
        <v>47</v>
      </c>
      <c r="C19" s="163" t="s">
        <v>62</v>
      </c>
      <c r="D19" s="159">
        <v>6.3166666666666664</v>
      </c>
      <c r="E19" s="106">
        <v>0</v>
      </c>
      <c r="F19" s="106">
        <v>0</v>
      </c>
      <c r="G19" s="106">
        <v>0</v>
      </c>
      <c r="H19" s="63">
        <f t="shared" si="2"/>
        <v>0</v>
      </c>
      <c r="I19" s="55"/>
      <c r="J19" s="62">
        <v>1.2</v>
      </c>
      <c r="K19" s="63">
        <f t="shared" si="0"/>
        <v>-1.2</v>
      </c>
      <c r="L19" s="55"/>
      <c r="M19" s="63">
        <f t="shared" si="1"/>
        <v>-7.5799999999999992</v>
      </c>
      <c r="N19" s="55"/>
      <c r="O19" s="55"/>
    </row>
    <row r="20" spans="2:15" ht="13.15" customHeight="1" x14ac:dyDescent="0.15">
      <c r="B20" s="162" t="s">
        <v>48</v>
      </c>
      <c r="C20" s="163" t="s">
        <v>62</v>
      </c>
      <c r="D20" s="159">
        <v>10.5</v>
      </c>
      <c r="E20" s="106">
        <v>0</v>
      </c>
      <c r="F20" s="106">
        <v>0</v>
      </c>
      <c r="G20" s="106">
        <v>0</v>
      </c>
      <c r="H20" s="63">
        <f t="shared" si="2"/>
        <v>0</v>
      </c>
      <c r="I20" s="55"/>
      <c r="J20" s="62">
        <v>2.2999999999999998</v>
      </c>
      <c r="K20" s="63">
        <f t="shared" si="0"/>
        <v>-2.2999999999999998</v>
      </c>
      <c r="L20" s="55"/>
      <c r="M20" s="63">
        <f t="shared" si="1"/>
        <v>-24.15</v>
      </c>
      <c r="N20" s="55"/>
      <c r="O20" s="55"/>
    </row>
    <row r="21" spans="2:15" ht="13.15" customHeight="1" x14ac:dyDescent="0.15">
      <c r="B21" s="162" t="s">
        <v>172</v>
      </c>
      <c r="C21" s="163" t="s">
        <v>62</v>
      </c>
      <c r="D21" s="159">
        <v>2</v>
      </c>
      <c r="E21" s="106">
        <v>0</v>
      </c>
      <c r="F21" s="106">
        <v>0</v>
      </c>
      <c r="G21" s="106">
        <v>0</v>
      </c>
      <c r="H21" s="63">
        <f t="shared" si="2"/>
        <v>0</v>
      </c>
      <c r="I21" s="55"/>
      <c r="J21" s="62">
        <v>2.2000000000000002</v>
      </c>
      <c r="K21" s="63">
        <f t="shared" si="0"/>
        <v>-2.2000000000000002</v>
      </c>
      <c r="L21" s="55"/>
      <c r="M21" s="63">
        <f t="shared" si="1"/>
        <v>-4.4000000000000004</v>
      </c>
      <c r="N21" s="55"/>
      <c r="O21" s="55"/>
    </row>
    <row r="22" spans="2:15" ht="13.15" customHeight="1" x14ac:dyDescent="0.15">
      <c r="B22" s="162" t="s">
        <v>49</v>
      </c>
      <c r="C22" s="163" t="s">
        <v>62</v>
      </c>
      <c r="D22" s="159">
        <v>2</v>
      </c>
      <c r="E22" s="106">
        <v>0</v>
      </c>
      <c r="F22" s="106">
        <v>0</v>
      </c>
      <c r="G22" s="106">
        <v>0</v>
      </c>
      <c r="H22" s="63">
        <f t="shared" si="2"/>
        <v>0</v>
      </c>
      <c r="I22" s="55"/>
      <c r="J22" s="62">
        <v>0.85</v>
      </c>
      <c r="K22" s="63">
        <f t="shared" si="0"/>
        <v>-0.85</v>
      </c>
      <c r="L22" s="55"/>
      <c r="M22" s="63">
        <f t="shared" si="1"/>
        <v>-1.7</v>
      </c>
      <c r="N22" s="55"/>
      <c r="O22" s="55"/>
    </row>
    <row r="23" spans="2:15" ht="13.15" customHeight="1" x14ac:dyDescent="0.15">
      <c r="B23" s="162" t="s">
        <v>50</v>
      </c>
      <c r="C23" s="163" t="s">
        <v>62</v>
      </c>
      <c r="D23" s="159">
        <v>3</v>
      </c>
      <c r="E23" s="106">
        <v>0</v>
      </c>
      <c r="F23" s="106">
        <v>0</v>
      </c>
      <c r="G23" s="106">
        <v>0</v>
      </c>
      <c r="H23" s="63">
        <f t="shared" si="2"/>
        <v>0</v>
      </c>
      <c r="I23" s="55"/>
      <c r="J23" s="62">
        <v>1.1000000000000001</v>
      </c>
      <c r="K23" s="63">
        <f t="shared" si="0"/>
        <v>-1.1000000000000001</v>
      </c>
      <c r="L23" s="55"/>
      <c r="M23" s="63">
        <f t="shared" si="1"/>
        <v>-3.3000000000000003</v>
      </c>
      <c r="N23" s="55"/>
      <c r="O23" s="55"/>
    </row>
    <row r="24" spans="2:15" ht="13.15" customHeight="1" x14ac:dyDescent="0.15">
      <c r="B24" s="162" t="s">
        <v>51</v>
      </c>
      <c r="C24" s="163" t="s">
        <v>62</v>
      </c>
      <c r="D24" s="159">
        <v>7.75</v>
      </c>
      <c r="E24" s="106">
        <v>0</v>
      </c>
      <c r="F24" s="106">
        <v>0</v>
      </c>
      <c r="G24" s="106">
        <v>0</v>
      </c>
      <c r="H24" s="63">
        <f t="shared" si="2"/>
        <v>0</v>
      </c>
      <c r="I24" s="55"/>
      <c r="J24" s="62">
        <v>1.2</v>
      </c>
      <c r="K24" s="63">
        <f t="shared" si="0"/>
        <v>-1.2</v>
      </c>
      <c r="L24" s="55"/>
      <c r="M24" s="63">
        <f t="shared" si="1"/>
        <v>-9.2999999999999989</v>
      </c>
    </row>
    <row r="25" spans="2:15" ht="13.15" customHeight="1" x14ac:dyDescent="0.15">
      <c r="B25" s="162" t="s">
        <v>52</v>
      </c>
      <c r="C25" s="163" t="s">
        <v>62</v>
      </c>
      <c r="D25" s="159">
        <v>2</v>
      </c>
      <c r="E25" s="106">
        <v>0</v>
      </c>
      <c r="F25" s="106">
        <v>0</v>
      </c>
      <c r="G25" s="106">
        <v>0</v>
      </c>
      <c r="H25" s="63">
        <f t="shared" si="2"/>
        <v>0</v>
      </c>
      <c r="I25" s="55"/>
      <c r="J25" s="62">
        <v>2.9</v>
      </c>
      <c r="K25" s="63">
        <f t="shared" si="0"/>
        <v>-2.9</v>
      </c>
      <c r="L25" s="55"/>
      <c r="M25" s="63">
        <f t="shared" si="1"/>
        <v>-5.8</v>
      </c>
      <c r="N25" s="61"/>
      <c r="O25" s="61"/>
    </row>
    <row r="26" spans="2:15" ht="13.15" customHeight="1" x14ac:dyDescent="0.15">
      <c r="B26" s="162" t="s">
        <v>173</v>
      </c>
      <c r="C26" s="163" t="s">
        <v>62</v>
      </c>
      <c r="D26" s="159">
        <v>0.95</v>
      </c>
      <c r="E26" s="106">
        <v>0</v>
      </c>
      <c r="F26" s="106">
        <v>0</v>
      </c>
      <c r="G26" s="106">
        <v>0</v>
      </c>
      <c r="H26" s="63">
        <f t="shared" si="2"/>
        <v>0</v>
      </c>
      <c r="I26" s="55"/>
      <c r="J26" s="62">
        <v>0.3</v>
      </c>
      <c r="K26" s="63">
        <f t="shared" si="0"/>
        <v>-0.3</v>
      </c>
      <c r="L26" s="55"/>
      <c r="M26" s="63">
        <f t="shared" si="1"/>
        <v>-0.28499999999999998</v>
      </c>
      <c r="N26" s="61"/>
      <c r="O26" s="61"/>
    </row>
    <row r="27" spans="2:15" ht="13.15" customHeight="1" x14ac:dyDescent="0.15">
      <c r="B27" s="162" t="s">
        <v>53</v>
      </c>
      <c r="C27" s="163" t="s">
        <v>62</v>
      </c>
      <c r="D27" s="159">
        <v>0.5</v>
      </c>
      <c r="E27" s="106">
        <v>0</v>
      </c>
      <c r="F27" s="106">
        <v>0</v>
      </c>
      <c r="G27" s="106">
        <v>0</v>
      </c>
      <c r="H27" s="63">
        <f t="shared" si="2"/>
        <v>0</v>
      </c>
      <c r="I27" s="55"/>
      <c r="J27" s="62">
        <v>0.3</v>
      </c>
      <c r="K27" s="63">
        <f t="shared" si="0"/>
        <v>-0.3</v>
      </c>
      <c r="L27" s="55"/>
      <c r="M27" s="63">
        <f t="shared" si="1"/>
        <v>-0.15</v>
      </c>
      <c r="N27" s="61"/>
      <c r="O27" s="61"/>
    </row>
    <row r="28" spans="2:15" ht="13.15" customHeight="1" x14ac:dyDescent="0.15">
      <c r="B28" s="162" t="s">
        <v>54</v>
      </c>
      <c r="C28" s="163" t="s">
        <v>62</v>
      </c>
      <c r="D28" s="159">
        <v>3</v>
      </c>
      <c r="E28" s="106">
        <v>0</v>
      </c>
      <c r="F28" s="106">
        <v>0</v>
      </c>
      <c r="G28" s="106">
        <v>0</v>
      </c>
      <c r="H28" s="63">
        <f t="shared" si="2"/>
        <v>0</v>
      </c>
      <c r="I28" s="55"/>
      <c r="J28" s="62">
        <v>1.5</v>
      </c>
      <c r="K28" s="63">
        <f t="shared" si="0"/>
        <v>-1.5</v>
      </c>
      <c r="L28" s="55"/>
      <c r="M28" s="63">
        <f t="shared" si="1"/>
        <v>-4.5</v>
      </c>
      <c r="N28" s="61"/>
      <c r="O28" s="61"/>
    </row>
    <row r="29" spans="2:15" ht="13.15" customHeight="1" x14ac:dyDescent="0.15">
      <c r="B29" s="162" t="s">
        <v>55</v>
      </c>
      <c r="C29" s="163" t="s">
        <v>62</v>
      </c>
      <c r="D29" s="159">
        <v>16.8</v>
      </c>
      <c r="E29" s="106">
        <v>0</v>
      </c>
      <c r="F29" s="106">
        <v>0</v>
      </c>
      <c r="G29" s="106">
        <v>0</v>
      </c>
      <c r="H29" s="63">
        <f t="shared" si="2"/>
        <v>0</v>
      </c>
      <c r="I29" s="55"/>
      <c r="J29" s="62">
        <v>1</v>
      </c>
      <c r="K29" s="63">
        <f t="shared" si="0"/>
        <v>-1</v>
      </c>
      <c r="L29" s="55"/>
      <c r="M29" s="63">
        <f t="shared" si="1"/>
        <v>-16.8</v>
      </c>
    </row>
    <row r="30" spans="2:15" ht="13.15" customHeight="1" x14ac:dyDescent="0.15">
      <c r="B30" s="162" t="s">
        <v>56</v>
      </c>
      <c r="C30" s="163" t="s">
        <v>62</v>
      </c>
      <c r="D30" s="159">
        <v>10.166666666666668</v>
      </c>
      <c r="E30" s="106">
        <v>0</v>
      </c>
      <c r="F30" s="106">
        <v>0</v>
      </c>
      <c r="G30" s="106">
        <v>0</v>
      </c>
      <c r="H30" s="63">
        <f t="shared" si="2"/>
        <v>0</v>
      </c>
      <c r="I30" s="55"/>
      <c r="J30" s="62">
        <v>0.5</v>
      </c>
      <c r="K30" s="63">
        <f t="shared" si="0"/>
        <v>-0.5</v>
      </c>
      <c r="L30" s="55"/>
      <c r="M30" s="63">
        <f t="shared" si="1"/>
        <v>-5.0833333333333339</v>
      </c>
    </row>
    <row r="31" spans="2:15" ht="13.15" customHeight="1" x14ac:dyDescent="0.15">
      <c r="B31" s="162" t="s">
        <v>174</v>
      </c>
      <c r="C31" s="163" t="s">
        <v>62</v>
      </c>
      <c r="D31" s="159">
        <v>2</v>
      </c>
      <c r="E31" s="106">
        <v>0</v>
      </c>
      <c r="F31" s="106">
        <v>0</v>
      </c>
      <c r="G31" s="106">
        <v>0</v>
      </c>
      <c r="H31" s="63">
        <f t="shared" si="2"/>
        <v>0</v>
      </c>
      <c r="I31" s="55"/>
      <c r="J31" s="62">
        <v>0.3</v>
      </c>
      <c r="K31" s="63">
        <f t="shared" si="0"/>
        <v>-0.3</v>
      </c>
      <c r="L31" s="55"/>
      <c r="M31" s="63">
        <f t="shared" ref="M31" si="3">K31*D31</f>
        <v>-0.6</v>
      </c>
    </row>
    <row r="32" spans="2:15" ht="13.15" customHeight="1" thickBot="1" x14ac:dyDescent="0.2">
      <c r="B32" s="162" t="s">
        <v>57</v>
      </c>
      <c r="C32" s="163" t="s">
        <v>62</v>
      </c>
      <c r="D32" s="159">
        <v>3</v>
      </c>
      <c r="E32" s="106">
        <v>0</v>
      </c>
      <c r="F32" s="106">
        <v>0</v>
      </c>
      <c r="G32" s="106">
        <v>0</v>
      </c>
      <c r="H32" s="63">
        <f t="shared" si="2"/>
        <v>0</v>
      </c>
      <c r="I32" s="55"/>
      <c r="J32" s="62">
        <v>1</v>
      </c>
      <c r="K32" s="63">
        <f t="shared" si="0"/>
        <v>-1</v>
      </c>
      <c r="L32" s="55"/>
      <c r="M32" s="63">
        <f t="shared" ref="M32" si="4">K32*D32</f>
        <v>-3</v>
      </c>
      <c r="N32" s="61" t="s">
        <v>58</v>
      </c>
      <c r="O32" s="61" t="s">
        <v>59</v>
      </c>
    </row>
    <row r="33" spans="2:15" ht="13.15" customHeight="1" thickBot="1" x14ac:dyDescent="0.2">
      <c r="C33" s="177"/>
      <c r="D33" s="177"/>
      <c r="E33" s="177"/>
      <c r="F33" s="177"/>
      <c r="G33" s="178"/>
      <c r="H33" s="171"/>
      <c r="I33" s="55"/>
      <c r="J33" s="171"/>
      <c r="K33" s="115" t="s">
        <v>60</v>
      </c>
      <c r="L33" s="55"/>
      <c r="M33" s="64">
        <f>SUM(M9:M32)</f>
        <v>-131.53</v>
      </c>
      <c r="N33" s="64">
        <f>M33*(5*50/12)</f>
        <v>-2740.208333333333</v>
      </c>
      <c r="O33" s="64">
        <f>N33*12</f>
        <v>-32882.5</v>
      </c>
    </row>
    <row r="34" spans="2:15" ht="13.15" customHeight="1" x14ac:dyDescent="0.2">
      <c r="B34" s="48"/>
      <c r="C34" s="147"/>
      <c r="D34" s="148"/>
      <c r="E34" s="148"/>
      <c r="F34" s="148"/>
      <c r="G34" s="148"/>
      <c r="H34" s="148"/>
      <c r="I34" s="55"/>
      <c r="J34" s="55"/>
      <c r="K34" s="55"/>
      <c r="L34" s="55"/>
      <c r="M34" s="55"/>
      <c r="N34" s="55"/>
      <c r="O34" s="55"/>
    </row>
    <row r="35" spans="2:15" ht="25.5" customHeight="1" x14ac:dyDescent="0.15">
      <c r="B35" s="172" t="s">
        <v>34</v>
      </c>
      <c r="C35" s="153"/>
      <c r="D35" s="153"/>
      <c r="E35" s="153"/>
      <c r="F35" s="173"/>
      <c r="G35" s="173"/>
      <c r="H35" s="174"/>
      <c r="I35" s="55"/>
      <c r="J35" s="144"/>
      <c r="K35" s="175"/>
      <c r="L35" s="148"/>
      <c r="M35" s="176"/>
      <c r="N35" s="55"/>
      <c r="O35" s="55"/>
    </row>
    <row r="36" spans="2:15" ht="13.15" customHeight="1" x14ac:dyDescent="0.15">
      <c r="B36" s="160" t="s">
        <v>61</v>
      </c>
      <c r="C36" s="149"/>
      <c r="D36" s="149" t="s">
        <v>36</v>
      </c>
      <c r="E36" s="150"/>
      <c r="F36" s="149"/>
      <c r="G36" s="149"/>
      <c r="H36" s="149"/>
      <c r="I36" s="60"/>
      <c r="J36" s="149"/>
      <c r="K36" s="149"/>
      <c r="L36" s="60"/>
      <c r="M36" s="149"/>
      <c r="N36" s="55"/>
      <c r="O36" s="55"/>
    </row>
    <row r="37" spans="2:15" ht="13.15" customHeight="1" x14ac:dyDescent="0.15">
      <c r="B37" s="157" t="s">
        <v>151</v>
      </c>
      <c r="C37" s="80" t="s">
        <v>62</v>
      </c>
      <c r="D37" s="159">
        <v>56.05</v>
      </c>
      <c r="E37" s="106">
        <v>0</v>
      </c>
      <c r="F37" s="106">
        <v>0</v>
      </c>
      <c r="G37" s="106">
        <v>0</v>
      </c>
      <c r="H37" s="63">
        <f>SUM(E37,F37)</f>
        <v>0</v>
      </c>
      <c r="I37" s="55"/>
      <c r="J37" s="62">
        <v>5.8</v>
      </c>
      <c r="K37" s="63">
        <f t="shared" ref="K37:K49" si="5">H37-J37</f>
        <v>-5.8</v>
      </c>
      <c r="L37" s="55"/>
      <c r="M37" s="63">
        <f t="shared" ref="M37:M49" si="6">K37*D37</f>
        <v>-325.08999999999997</v>
      </c>
      <c r="N37" s="55"/>
      <c r="O37" s="55"/>
    </row>
    <row r="38" spans="2:15" ht="13.15" customHeight="1" x14ac:dyDescent="0.15">
      <c r="B38" s="157" t="s">
        <v>152</v>
      </c>
      <c r="C38" s="80" t="s">
        <v>62</v>
      </c>
      <c r="D38" s="159">
        <v>17.399999999999999</v>
      </c>
      <c r="E38" s="106">
        <v>0</v>
      </c>
      <c r="F38" s="106">
        <v>0</v>
      </c>
      <c r="G38" s="106">
        <v>0</v>
      </c>
      <c r="H38" s="63">
        <f t="shared" ref="H38:H49" si="7">SUM(E38,F38)</f>
        <v>0</v>
      </c>
      <c r="I38" s="55"/>
      <c r="J38" s="62">
        <v>7.4</v>
      </c>
      <c r="K38" s="63">
        <f t="shared" si="5"/>
        <v>-7.4</v>
      </c>
      <c r="L38" s="55"/>
      <c r="M38" s="63">
        <f t="shared" si="6"/>
        <v>-128.76</v>
      </c>
      <c r="N38" s="55"/>
      <c r="O38" s="55"/>
    </row>
    <row r="39" spans="2:15" ht="13.15" customHeight="1" x14ac:dyDescent="0.15">
      <c r="B39" s="158" t="s">
        <v>153</v>
      </c>
      <c r="C39" s="80" t="s">
        <v>62</v>
      </c>
      <c r="D39" s="159">
        <v>0</v>
      </c>
      <c r="E39" s="106">
        <v>0</v>
      </c>
      <c r="F39" s="106">
        <v>0</v>
      </c>
      <c r="G39" s="106">
        <v>0</v>
      </c>
      <c r="H39" s="63">
        <f t="shared" si="7"/>
        <v>0</v>
      </c>
      <c r="I39" s="55"/>
      <c r="J39" s="62">
        <v>10</v>
      </c>
      <c r="K39" s="63">
        <f t="shared" si="5"/>
        <v>-10</v>
      </c>
      <c r="L39" s="55"/>
      <c r="M39" s="63">
        <f t="shared" si="6"/>
        <v>0</v>
      </c>
      <c r="N39" s="55"/>
      <c r="O39" s="55"/>
    </row>
    <row r="40" spans="2:15" ht="13.15" customHeight="1" x14ac:dyDescent="0.15">
      <c r="B40" s="162" t="s">
        <v>63</v>
      </c>
      <c r="C40" s="163" t="s">
        <v>62</v>
      </c>
      <c r="D40" s="159">
        <v>9.6333333333333329</v>
      </c>
      <c r="E40" s="106">
        <v>0</v>
      </c>
      <c r="F40" s="106">
        <v>0</v>
      </c>
      <c r="G40" s="106">
        <v>0</v>
      </c>
      <c r="H40" s="63">
        <f t="shared" si="7"/>
        <v>0</v>
      </c>
      <c r="I40" s="55"/>
      <c r="J40" s="62">
        <v>1.3</v>
      </c>
      <c r="K40" s="63">
        <f t="shared" si="5"/>
        <v>-1.3</v>
      </c>
      <c r="L40" s="55"/>
      <c r="M40" s="63">
        <f t="shared" si="6"/>
        <v>-12.523333333333333</v>
      </c>
      <c r="N40" s="55"/>
      <c r="O40" s="55"/>
    </row>
    <row r="41" spans="2:15" ht="27" customHeight="1" x14ac:dyDescent="0.15">
      <c r="B41" s="162" t="s">
        <v>64</v>
      </c>
      <c r="C41" s="163" t="s">
        <v>62</v>
      </c>
      <c r="D41" s="159">
        <v>1.6666666666666667</v>
      </c>
      <c r="E41" s="106">
        <v>0</v>
      </c>
      <c r="F41" s="106">
        <v>0</v>
      </c>
      <c r="G41" s="106">
        <v>0</v>
      </c>
      <c r="H41" s="63">
        <f t="shared" si="7"/>
        <v>0</v>
      </c>
      <c r="I41" s="55"/>
      <c r="J41" s="62">
        <v>1.8</v>
      </c>
      <c r="K41" s="63">
        <f t="shared" si="5"/>
        <v>-1.8</v>
      </c>
      <c r="L41" s="55"/>
      <c r="M41" s="63">
        <f t="shared" si="6"/>
        <v>-3</v>
      </c>
      <c r="N41" s="55"/>
      <c r="O41" s="55"/>
    </row>
    <row r="42" spans="2:15" ht="27" customHeight="1" x14ac:dyDescent="0.15">
      <c r="B42" s="162" t="s">
        <v>65</v>
      </c>
      <c r="C42" s="163" t="s">
        <v>62</v>
      </c>
      <c r="D42" s="159">
        <v>2.7333333333333334</v>
      </c>
      <c r="E42" s="106">
        <v>0</v>
      </c>
      <c r="F42" s="106">
        <v>0</v>
      </c>
      <c r="G42" s="106">
        <v>0</v>
      </c>
      <c r="H42" s="63">
        <f t="shared" si="7"/>
        <v>0</v>
      </c>
      <c r="I42" s="55"/>
      <c r="J42" s="62">
        <v>3.7</v>
      </c>
      <c r="K42" s="63">
        <f t="shared" si="5"/>
        <v>-3.7</v>
      </c>
      <c r="L42" s="55"/>
      <c r="M42" s="63">
        <f t="shared" si="6"/>
        <v>-10.113333333333333</v>
      </c>
      <c r="N42" s="55"/>
      <c r="O42" s="55"/>
    </row>
    <row r="43" spans="2:15" ht="27" customHeight="1" x14ac:dyDescent="0.15">
      <c r="B43" s="162" t="s">
        <v>66</v>
      </c>
      <c r="C43" s="163" t="s">
        <v>62</v>
      </c>
      <c r="D43" s="159">
        <v>0.6333333333333333</v>
      </c>
      <c r="E43" s="106">
        <v>0</v>
      </c>
      <c r="F43" s="106">
        <v>0</v>
      </c>
      <c r="G43" s="106">
        <v>0</v>
      </c>
      <c r="H43" s="63">
        <f t="shared" si="7"/>
        <v>0</v>
      </c>
      <c r="I43" s="55"/>
      <c r="J43" s="62">
        <v>5.5</v>
      </c>
      <c r="K43" s="63">
        <f t="shared" si="5"/>
        <v>-5.5</v>
      </c>
      <c r="L43" s="55"/>
      <c r="M43" s="63">
        <f t="shared" si="6"/>
        <v>-3.4833333333333334</v>
      </c>
      <c r="N43" s="55"/>
      <c r="O43" s="55"/>
    </row>
    <row r="44" spans="2:15" ht="27" customHeight="1" x14ac:dyDescent="0.15">
      <c r="B44" s="157" t="s">
        <v>170</v>
      </c>
      <c r="C44" s="80" t="s">
        <v>62</v>
      </c>
      <c r="D44" s="159">
        <v>1.3166666666666667</v>
      </c>
      <c r="E44" s="106">
        <v>0</v>
      </c>
      <c r="F44" s="106">
        <v>0</v>
      </c>
      <c r="G44" s="106">
        <v>0</v>
      </c>
      <c r="H44" s="63">
        <f t="shared" ref="H44" si="8">SUM(E44,F44)</f>
        <v>0</v>
      </c>
      <c r="I44" s="55"/>
      <c r="J44" s="62">
        <v>2.5</v>
      </c>
      <c r="K44" s="63">
        <f t="shared" si="5"/>
        <v>-2.5</v>
      </c>
      <c r="L44" s="55"/>
      <c r="M44" s="63">
        <f t="shared" ref="M44" si="9">K44*D44</f>
        <v>-3.2916666666666665</v>
      </c>
      <c r="N44" s="55"/>
      <c r="O44" s="55"/>
    </row>
    <row r="45" spans="2:15" ht="27.6" customHeight="1" x14ac:dyDescent="0.15">
      <c r="B45" s="162" t="s">
        <v>67</v>
      </c>
      <c r="C45" s="80" t="s">
        <v>62</v>
      </c>
      <c r="D45" s="159">
        <v>1.5333333333333334</v>
      </c>
      <c r="E45" s="106">
        <v>0</v>
      </c>
      <c r="F45" s="106">
        <v>0</v>
      </c>
      <c r="G45" s="106">
        <v>0</v>
      </c>
      <c r="H45" s="63">
        <f t="shared" si="7"/>
        <v>0</v>
      </c>
      <c r="I45" s="55"/>
      <c r="J45" s="62">
        <v>3</v>
      </c>
      <c r="K45" s="63">
        <f t="shared" si="5"/>
        <v>-3</v>
      </c>
      <c r="L45" s="55"/>
      <c r="M45" s="63">
        <f t="shared" si="6"/>
        <v>-4.6000000000000005</v>
      </c>
      <c r="N45" s="55"/>
      <c r="O45" s="55"/>
    </row>
    <row r="46" spans="2:15" ht="13.15" customHeight="1" x14ac:dyDescent="0.15">
      <c r="B46" s="162" t="s">
        <v>171</v>
      </c>
      <c r="C46" s="80" t="s">
        <v>62</v>
      </c>
      <c r="D46" s="159">
        <v>1.1333333333333333</v>
      </c>
      <c r="E46" s="106">
        <v>0</v>
      </c>
      <c r="F46" s="106">
        <v>0</v>
      </c>
      <c r="G46" s="106">
        <v>0</v>
      </c>
      <c r="H46" s="63">
        <f t="shared" si="7"/>
        <v>0</v>
      </c>
      <c r="I46" s="55"/>
      <c r="J46" s="87">
        <v>3.8</v>
      </c>
      <c r="K46" s="63">
        <f t="shared" si="5"/>
        <v>-3.8</v>
      </c>
      <c r="L46" s="55"/>
      <c r="M46" s="63">
        <f t="shared" si="6"/>
        <v>-4.3066666666666666</v>
      </c>
      <c r="N46" s="55"/>
      <c r="O46" s="55"/>
    </row>
    <row r="47" spans="2:15" ht="13.15" customHeight="1" x14ac:dyDescent="0.15">
      <c r="B47" s="157" t="s">
        <v>154</v>
      </c>
      <c r="C47" s="80" t="s">
        <v>62</v>
      </c>
      <c r="D47" s="159">
        <v>11.5</v>
      </c>
      <c r="E47" s="106">
        <v>0</v>
      </c>
      <c r="F47" s="106">
        <v>0</v>
      </c>
      <c r="G47" s="106">
        <v>0</v>
      </c>
      <c r="H47" s="63">
        <f t="shared" ref="H47" si="10">SUM(E47,F47)</f>
        <v>0</v>
      </c>
      <c r="I47" s="55"/>
      <c r="J47" s="62">
        <v>7.5</v>
      </c>
      <c r="K47" s="63">
        <f t="shared" si="5"/>
        <v>-7.5</v>
      </c>
      <c r="L47" s="55"/>
      <c r="M47" s="63">
        <f t="shared" ref="M47" si="11">K47*D47</f>
        <v>-86.25</v>
      </c>
      <c r="N47" s="55"/>
      <c r="O47" s="55"/>
    </row>
    <row r="48" spans="2:15" ht="13.15" customHeight="1" x14ac:dyDescent="0.15">
      <c r="B48" s="162" t="s">
        <v>169</v>
      </c>
      <c r="C48" s="80" t="s">
        <v>62</v>
      </c>
      <c r="D48" s="159">
        <v>16.183333333333334</v>
      </c>
      <c r="E48" s="106">
        <v>0</v>
      </c>
      <c r="F48" s="106">
        <v>0</v>
      </c>
      <c r="G48" s="106">
        <v>0</v>
      </c>
      <c r="H48" s="63">
        <f t="shared" si="7"/>
        <v>0</v>
      </c>
      <c r="I48" s="55"/>
      <c r="J48" s="62">
        <v>2</v>
      </c>
      <c r="K48" s="63">
        <f t="shared" si="5"/>
        <v>-2</v>
      </c>
      <c r="L48" s="55"/>
      <c r="M48" s="63">
        <f t="shared" si="6"/>
        <v>-32.366666666666667</v>
      </c>
    </row>
    <row r="49" spans="2:15" ht="13.15" customHeight="1" thickBot="1" x14ac:dyDescent="0.2">
      <c r="B49" s="157" t="s">
        <v>155</v>
      </c>
      <c r="C49" s="80" t="s">
        <v>62</v>
      </c>
      <c r="D49" s="159">
        <v>8.9333333333333336</v>
      </c>
      <c r="E49" s="106">
        <v>0</v>
      </c>
      <c r="F49" s="106">
        <v>0</v>
      </c>
      <c r="G49" s="106">
        <v>0</v>
      </c>
      <c r="H49" s="63">
        <f t="shared" si="7"/>
        <v>0</v>
      </c>
      <c r="I49" s="55"/>
      <c r="J49" s="87">
        <v>7.95</v>
      </c>
      <c r="K49" s="63">
        <f t="shared" si="5"/>
        <v>-7.95</v>
      </c>
      <c r="L49" s="100"/>
      <c r="M49" s="63">
        <f t="shared" si="6"/>
        <v>-71.02000000000001</v>
      </c>
      <c r="N49" s="61" t="s">
        <v>58</v>
      </c>
      <c r="O49" s="61" t="s">
        <v>59</v>
      </c>
    </row>
    <row r="50" spans="2:15" ht="13.15" customHeight="1" thickBot="1" x14ac:dyDescent="0.2">
      <c r="C50" s="180"/>
      <c r="D50" s="180"/>
      <c r="E50" s="180"/>
      <c r="F50" s="180"/>
      <c r="G50" s="181"/>
      <c r="H50" s="171"/>
      <c r="I50" s="55"/>
      <c r="J50" s="171"/>
      <c r="K50" s="115" t="s">
        <v>68</v>
      </c>
      <c r="L50" s="55"/>
      <c r="M50" s="64">
        <f>SUM(M37:M49)</f>
        <v>-684.80499999999995</v>
      </c>
      <c r="N50" s="64">
        <f>M50*(5*50/12)</f>
        <v>-14266.770833333332</v>
      </c>
      <c r="O50" s="64">
        <f>N50*12</f>
        <v>-171201.25</v>
      </c>
    </row>
    <row r="51" spans="2:15" ht="13.15" customHeight="1" x14ac:dyDescent="0.15">
      <c r="B51" s="166" t="s">
        <v>180</v>
      </c>
      <c r="C51" s="152"/>
      <c r="D51" s="167"/>
      <c r="E51" s="167"/>
      <c r="F51" s="152"/>
      <c r="G51" s="55"/>
      <c r="H51" s="55"/>
      <c r="I51" s="55"/>
      <c r="J51" s="55"/>
      <c r="K51" s="55"/>
      <c r="L51" s="55"/>
    </row>
    <row r="52" spans="2:15" ht="13.15" customHeight="1" x14ac:dyDescent="0.15">
      <c r="B52" s="207" t="s">
        <v>181</v>
      </c>
      <c r="C52" s="207"/>
      <c r="D52" s="207"/>
      <c r="E52" s="207"/>
      <c r="F52" s="207"/>
      <c r="G52" s="207"/>
      <c r="H52" s="207"/>
      <c r="I52" s="207"/>
      <c r="J52" s="207"/>
      <c r="K52" s="207"/>
      <c r="L52" s="55"/>
    </row>
    <row r="53" spans="2:15" ht="13.15" customHeight="1" x14ac:dyDescent="0.2">
      <c r="B53" s="41"/>
      <c r="C53" s="55"/>
      <c r="D53" s="55"/>
      <c r="E53" s="55"/>
      <c r="F53" s="55"/>
      <c r="G53" s="55"/>
      <c r="H53" s="55"/>
      <c r="I53" s="55"/>
      <c r="J53" s="55"/>
      <c r="K53" s="55"/>
      <c r="L53" s="55"/>
      <c r="M53" s="55"/>
      <c r="N53" s="55"/>
      <c r="O53" s="55"/>
    </row>
    <row r="54" spans="2:15" ht="25.5" customHeight="1" x14ac:dyDescent="0.15">
      <c r="B54" s="172" t="s">
        <v>34</v>
      </c>
      <c r="C54" s="179"/>
      <c r="D54" s="179"/>
      <c r="E54" s="173"/>
      <c r="F54" s="173"/>
      <c r="G54" s="173"/>
      <c r="H54" s="174"/>
      <c r="I54" s="55"/>
      <c r="J54" s="144"/>
      <c r="K54" s="153"/>
      <c r="L54" s="154"/>
      <c r="M54" s="155"/>
      <c r="N54" s="154"/>
      <c r="O54" s="55"/>
    </row>
    <row r="55" spans="2:15" ht="13.15" customHeight="1" x14ac:dyDescent="0.15">
      <c r="B55" s="161" t="s">
        <v>17</v>
      </c>
      <c r="C55" s="149"/>
      <c r="D55" s="149" t="s">
        <v>36</v>
      </c>
      <c r="E55" s="150"/>
      <c r="F55" s="149"/>
      <c r="G55" s="149"/>
      <c r="H55" s="149"/>
      <c r="I55" s="60"/>
      <c r="J55" s="149"/>
      <c r="K55" s="149"/>
      <c r="L55" s="60"/>
      <c r="M55" s="149"/>
      <c r="N55" s="55"/>
      <c r="O55" s="55"/>
    </row>
    <row r="56" spans="2:15" ht="13.15" customHeight="1" x14ac:dyDescent="0.15">
      <c r="B56" s="164" t="s">
        <v>175</v>
      </c>
      <c r="C56" s="80" t="s">
        <v>62</v>
      </c>
      <c r="D56" s="163">
        <v>5</v>
      </c>
      <c r="E56" s="106">
        <v>0</v>
      </c>
      <c r="F56" s="106">
        <v>0</v>
      </c>
      <c r="G56" s="106">
        <v>0</v>
      </c>
      <c r="H56" s="63">
        <v>1</v>
      </c>
      <c r="I56" s="55"/>
      <c r="J56" s="62">
        <v>0.9</v>
      </c>
      <c r="K56" s="63">
        <f t="shared" ref="K56:K63" si="12">H56-J56</f>
        <v>9.9999999999999978E-2</v>
      </c>
      <c r="L56" s="55"/>
      <c r="M56" s="63">
        <f t="shared" ref="M56" si="13">K56*D56</f>
        <v>0.49999999999999989</v>
      </c>
      <c r="N56" s="55"/>
      <c r="O56" s="55"/>
    </row>
    <row r="57" spans="2:15" ht="13.15" customHeight="1" x14ac:dyDescent="0.15">
      <c r="B57" s="162" t="s">
        <v>176</v>
      </c>
      <c r="C57" s="80" t="s">
        <v>62</v>
      </c>
      <c r="D57" s="163">
        <v>5</v>
      </c>
      <c r="E57" s="106">
        <v>0</v>
      </c>
      <c r="F57" s="106">
        <v>0</v>
      </c>
      <c r="G57" s="106">
        <v>0</v>
      </c>
      <c r="H57" s="63">
        <v>1</v>
      </c>
      <c r="I57" s="55"/>
      <c r="J57" s="62">
        <v>0.6</v>
      </c>
      <c r="K57" s="63">
        <f t="shared" si="12"/>
        <v>0.4</v>
      </c>
      <c r="L57" s="55"/>
      <c r="M57" s="63">
        <f t="shared" ref="M57" si="14">K57*D57</f>
        <v>2</v>
      </c>
      <c r="N57" s="55"/>
      <c r="O57" s="55"/>
    </row>
    <row r="58" spans="2:15" ht="13.15" customHeight="1" x14ac:dyDescent="0.15">
      <c r="B58" s="165" t="s">
        <v>177</v>
      </c>
      <c r="C58" s="80" t="s">
        <v>62</v>
      </c>
      <c r="D58" s="163">
        <v>5</v>
      </c>
      <c r="E58" s="106">
        <v>0</v>
      </c>
      <c r="F58" s="106">
        <v>0</v>
      </c>
      <c r="G58" s="106">
        <v>0</v>
      </c>
      <c r="H58" s="63">
        <v>1</v>
      </c>
      <c r="I58" s="55"/>
      <c r="J58" s="62">
        <v>0.85</v>
      </c>
      <c r="K58" s="63">
        <f t="shared" si="12"/>
        <v>0.15000000000000002</v>
      </c>
      <c r="L58" s="55"/>
      <c r="M58" s="63">
        <f t="shared" ref="M58" si="15">K58*D58</f>
        <v>0.75000000000000011</v>
      </c>
      <c r="N58" s="55"/>
      <c r="O58" s="55"/>
    </row>
    <row r="59" spans="2:15" ht="13.15" customHeight="1" x14ac:dyDescent="0.15">
      <c r="B59" s="162" t="s">
        <v>178</v>
      </c>
      <c r="C59" s="80" t="s">
        <v>62</v>
      </c>
      <c r="D59" s="163">
        <v>5</v>
      </c>
      <c r="E59" s="106">
        <v>0</v>
      </c>
      <c r="F59" s="106">
        <v>0</v>
      </c>
      <c r="G59" s="106">
        <v>0</v>
      </c>
      <c r="H59" s="63">
        <v>1</v>
      </c>
      <c r="I59" s="55"/>
      <c r="J59" s="62">
        <v>0.85</v>
      </c>
      <c r="K59" s="63">
        <f t="shared" si="12"/>
        <v>0.15000000000000002</v>
      </c>
      <c r="L59" s="55"/>
      <c r="M59" s="63">
        <f t="shared" ref="M59:M61" si="16">K59*D59</f>
        <v>0.75000000000000011</v>
      </c>
      <c r="N59" s="55"/>
      <c r="O59" s="55"/>
    </row>
    <row r="60" spans="2:15" ht="13.15" customHeight="1" x14ac:dyDescent="0.15">
      <c r="B60" s="165" t="s">
        <v>179</v>
      </c>
      <c r="C60" s="80" t="s">
        <v>62</v>
      </c>
      <c r="D60" s="163">
        <v>5</v>
      </c>
      <c r="E60" s="106">
        <v>0</v>
      </c>
      <c r="F60" s="106">
        <v>0</v>
      </c>
      <c r="G60" s="106">
        <v>0</v>
      </c>
      <c r="H60" s="63">
        <f t="shared" ref="H60:H61" si="17">SUM(E60,F60)</f>
        <v>0</v>
      </c>
      <c r="I60" s="55"/>
      <c r="J60" s="62">
        <v>0.9</v>
      </c>
      <c r="K60" s="63">
        <f t="shared" si="12"/>
        <v>-0.9</v>
      </c>
      <c r="L60" s="55"/>
      <c r="M60" s="63">
        <f t="shared" si="16"/>
        <v>-4.5</v>
      </c>
      <c r="N60" s="55"/>
      <c r="O60" s="55"/>
    </row>
    <row r="61" spans="2:15" ht="13.15" customHeight="1" x14ac:dyDescent="0.15">
      <c r="B61" s="162" t="s">
        <v>69</v>
      </c>
      <c r="C61" s="80" t="s">
        <v>62</v>
      </c>
      <c r="D61" s="163">
        <v>5</v>
      </c>
      <c r="E61" s="106">
        <v>0</v>
      </c>
      <c r="F61" s="106">
        <v>0</v>
      </c>
      <c r="G61" s="106">
        <v>0</v>
      </c>
      <c r="H61" s="63">
        <f t="shared" si="17"/>
        <v>0</v>
      </c>
      <c r="I61" s="55"/>
      <c r="J61" s="62">
        <v>1.8</v>
      </c>
      <c r="K61" s="63">
        <f t="shared" si="12"/>
        <v>-1.8</v>
      </c>
      <c r="L61" s="55"/>
      <c r="M61" s="63">
        <f t="shared" si="16"/>
        <v>-9</v>
      </c>
      <c r="N61" s="55"/>
      <c r="O61" s="55"/>
    </row>
    <row r="62" spans="2:15" ht="13.15" customHeight="1" x14ac:dyDescent="0.15">
      <c r="B62" s="162" t="s">
        <v>70</v>
      </c>
      <c r="C62" s="80" t="s">
        <v>62</v>
      </c>
      <c r="D62" s="163">
        <v>5</v>
      </c>
      <c r="E62" s="106">
        <v>0</v>
      </c>
      <c r="F62" s="106">
        <v>0</v>
      </c>
      <c r="G62" s="106">
        <v>0</v>
      </c>
      <c r="H62" s="63">
        <f>SUM(E62,F62)</f>
        <v>0</v>
      </c>
      <c r="I62" s="55"/>
      <c r="J62" s="62">
        <v>3.7</v>
      </c>
      <c r="K62" s="63">
        <f t="shared" si="12"/>
        <v>-3.7</v>
      </c>
      <c r="L62" s="55"/>
      <c r="M62" s="63">
        <f>K62*D62</f>
        <v>-18.5</v>
      </c>
    </row>
    <row r="63" spans="2:15" ht="13.15" customHeight="1" thickBot="1" x14ac:dyDescent="0.2">
      <c r="B63" s="162" t="s">
        <v>71</v>
      </c>
      <c r="C63" s="80" t="s">
        <v>62</v>
      </c>
      <c r="D63" s="163">
        <v>5</v>
      </c>
      <c r="E63" s="106">
        <v>0</v>
      </c>
      <c r="F63" s="106">
        <v>0</v>
      </c>
      <c r="G63" s="106">
        <v>0</v>
      </c>
      <c r="H63" s="63">
        <f>SUM(E63,F63)</f>
        <v>0</v>
      </c>
      <c r="I63" s="55"/>
      <c r="J63" s="62">
        <v>2</v>
      </c>
      <c r="K63" s="63">
        <f t="shared" si="12"/>
        <v>-2</v>
      </c>
      <c r="L63" s="55"/>
      <c r="M63" s="63">
        <f>K63*D63</f>
        <v>-10</v>
      </c>
      <c r="N63" s="61" t="s">
        <v>58</v>
      </c>
      <c r="O63" s="61" t="s">
        <v>59</v>
      </c>
    </row>
    <row r="64" spans="2:15" ht="13.15" customHeight="1" thickBot="1" x14ac:dyDescent="0.2">
      <c r="B64" s="55"/>
      <c r="C64" s="55"/>
      <c r="D64" s="55"/>
      <c r="E64" s="55"/>
      <c r="F64" s="55"/>
      <c r="G64" s="55"/>
      <c r="H64" s="55"/>
      <c r="I64" s="55"/>
      <c r="J64" s="55"/>
      <c r="K64" s="55"/>
      <c r="L64" s="55"/>
      <c r="M64" s="64">
        <f>SUM(M56:M63)</f>
        <v>-38</v>
      </c>
      <c r="N64" s="64">
        <f>M64*(5*50/12)</f>
        <v>-791.66666666666663</v>
      </c>
      <c r="O64" s="64">
        <f>N64*12</f>
        <v>-9500</v>
      </c>
    </row>
    <row r="65" spans="2:15" ht="13.15" customHeight="1" x14ac:dyDescent="0.15">
      <c r="B65" s="55"/>
      <c r="C65" s="55"/>
      <c r="D65" s="55"/>
      <c r="E65" s="55"/>
      <c r="F65" s="55"/>
      <c r="G65" s="55"/>
      <c r="H65" s="55"/>
      <c r="I65" s="55"/>
      <c r="J65" s="55"/>
      <c r="K65" s="55"/>
      <c r="L65" s="55"/>
      <c r="M65" s="55"/>
      <c r="N65" s="55"/>
      <c r="O65" s="55"/>
    </row>
    <row r="66" spans="2:15" ht="13.15" customHeight="1" x14ac:dyDescent="0.15">
      <c r="B66" s="55"/>
      <c r="C66" s="55"/>
      <c r="D66" s="55"/>
      <c r="E66" s="55"/>
      <c r="F66" s="55"/>
      <c r="G66" s="55"/>
      <c r="H66" s="55"/>
      <c r="I66" s="55"/>
      <c r="J66" s="55"/>
      <c r="K66" s="55"/>
      <c r="L66" s="55"/>
      <c r="M66" s="55"/>
      <c r="N66" s="55"/>
      <c r="O66" s="55"/>
    </row>
    <row r="67" spans="2:15" ht="13.15" customHeight="1" x14ac:dyDescent="0.15">
      <c r="B67" s="55"/>
      <c r="C67" s="55"/>
      <c r="D67" s="55"/>
      <c r="E67" s="55"/>
      <c r="F67" s="55"/>
      <c r="G67" s="55"/>
      <c r="H67" s="55"/>
      <c r="I67" s="55"/>
      <c r="J67" s="55"/>
      <c r="K67" s="55"/>
      <c r="L67" s="55"/>
      <c r="M67" s="55"/>
      <c r="N67" s="55"/>
      <c r="O67" s="55"/>
    </row>
    <row r="68" spans="2:15" ht="13.15" customHeight="1" x14ac:dyDescent="0.15">
      <c r="B68" s="55"/>
      <c r="C68" s="55"/>
      <c r="D68" s="55"/>
      <c r="E68" s="55"/>
      <c r="F68" s="55"/>
      <c r="G68" s="55"/>
      <c r="H68" s="55"/>
      <c r="I68" s="55"/>
      <c r="J68" s="55"/>
      <c r="K68" s="55"/>
      <c r="L68" s="55"/>
      <c r="M68" s="55"/>
      <c r="N68" s="55"/>
      <c r="O68" s="55"/>
    </row>
    <row r="69" spans="2:15" ht="13.15" customHeight="1" x14ac:dyDescent="0.15">
      <c r="B69" s="55"/>
      <c r="C69" s="55"/>
      <c r="D69" s="55"/>
      <c r="E69" s="55"/>
      <c r="F69" s="55"/>
      <c r="G69" s="55"/>
      <c r="H69" s="55"/>
      <c r="I69" s="55"/>
      <c r="J69" s="55"/>
      <c r="K69" s="55"/>
      <c r="L69" s="55"/>
      <c r="M69" s="55"/>
      <c r="N69" s="55"/>
      <c r="O69" s="55"/>
    </row>
    <row r="70" spans="2:15" ht="13.15" customHeight="1" x14ac:dyDescent="0.15">
      <c r="B70" s="55"/>
      <c r="C70" s="55"/>
      <c r="D70" s="55"/>
      <c r="E70" s="55"/>
      <c r="F70" s="55"/>
      <c r="G70" s="55"/>
      <c r="H70" s="55"/>
      <c r="I70" s="55"/>
      <c r="J70" s="55"/>
      <c r="K70" s="55"/>
      <c r="L70" s="55"/>
      <c r="M70" s="55"/>
      <c r="N70" s="55"/>
      <c r="O70" s="55"/>
    </row>
    <row r="71" spans="2:15" ht="13.15" customHeight="1" x14ac:dyDescent="0.15">
      <c r="B71" s="55"/>
      <c r="C71" s="55"/>
      <c r="D71" s="55"/>
      <c r="E71" s="55"/>
      <c r="F71" s="55"/>
      <c r="G71" s="55"/>
      <c r="H71" s="55"/>
      <c r="I71" s="55"/>
      <c r="J71" s="55"/>
      <c r="K71" s="55"/>
      <c r="L71" s="55"/>
      <c r="M71" s="55"/>
      <c r="N71" s="55"/>
      <c r="O71" s="55"/>
    </row>
    <row r="72" spans="2:15" ht="13.15" customHeight="1" x14ac:dyDescent="0.15">
      <c r="B72" s="55"/>
      <c r="C72" s="55"/>
      <c r="D72" s="55"/>
      <c r="E72" s="55"/>
      <c r="F72" s="55"/>
      <c r="G72" s="55"/>
      <c r="H72" s="55"/>
      <c r="I72" s="55"/>
      <c r="J72" s="55"/>
      <c r="K72" s="55"/>
      <c r="L72" s="55"/>
      <c r="M72" s="55"/>
      <c r="N72" s="55"/>
      <c r="O72" s="55"/>
    </row>
    <row r="73" spans="2:15" ht="13.15" customHeight="1" x14ac:dyDescent="0.15">
      <c r="B73" s="55"/>
      <c r="C73" s="55"/>
      <c r="D73" s="55"/>
      <c r="E73" s="55"/>
      <c r="F73" s="55"/>
      <c r="G73" s="55"/>
      <c r="H73" s="55"/>
      <c r="I73" s="55"/>
      <c r="J73" s="55"/>
      <c r="K73" s="55"/>
      <c r="L73" s="55"/>
      <c r="M73" s="55"/>
      <c r="N73" s="55"/>
      <c r="O73" s="55"/>
    </row>
    <row r="74" spans="2:15" ht="13.15" customHeight="1" x14ac:dyDescent="0.15">
      <c r="B74" s="55"/>
      <c r="C74" s="55"/>
      <c r="D74" s="55"/>
      <c r="E74" s="55"/>
      <c r="F74" s="55"/>
      <c r="G74" s="55"/>
      <c r="H74" s="55"/>
      <c r="I74" s="55"/>
      <c r="J74" s="55"/>
      <c r="K74" s="55"/>
      <c r="L74" s="55"/>
      <c r="M74" s="55"/>
      <c r="N74" s="55"/>
      <c r="O74" s="55"/>
    </row>
    <row r="75" spans="2:15" ht="13.15" customHeight="1" x14ac:dyDescent="0.15">
      <c r="B75" s="55"/>
      <c r="C75" s="55"/>
      <c r="D75" s="55"/>
      <c r="E75" s="55"/>
      <c r="F75" s="55"/>
      <c r="G75" s="55"/>
      <c r="H75" s="55"/>
      <c r="I75" s="55"/>
      <c r="J75" s="55"/>
      <c r="K75" s="55"/>
      <c r="L75" s="55"/>
      <c r="M75" s="55"/>
      <c r="N75" s="55"/>
      <c r="O75" s="55"/>
    </row>
    <row r="76" spans="2:15" x14ac:dyDescent="0.15">
      <c r="B76" s="55"/>
      <c r="C76" s="55"/>
      <c r="D76" s="55"/>
      <c r="E76" s="55"/>
      <c r="F76" s="55"/>
      <c r="G76" s="55"/>
      <c r="H76" s="55"/>
      <c r="I76" s="55"/>
      <c r="J76" s="55"/>
      <c r="K76" s="55"/>
      <c r="L76" s="55"/>
      <c r="M76" s="55"/>
      <c r="N76" s="55"/>
      <c r="O76" s="55"/>
    </row>
    <row r="77" spans="2:15" x14ac:dyDescent="0.15">
      <c r="B77" s="55"/>
      <c r="C77" s="55"/>
      <c r="D77" s="55"/>
      <c r="E77" s="55"/>
      <c r="F77" s="55"/>
      <c r="G77" s="55"/>
      <c r="H77" s="55"/>
      <c r="I77" s="55"/>
      <c r="J77" s="55"/>
      <c r="K77" s="55"/>
      <c r="L77" s="55"/>
      <c r="M77" s="55"/>
      <c r="N77" s="55"/>
      <c r="O77" s="55"/>
    </row>
    <row r="78" spans="2:15" x14ac:dyDescent="0.15">
      <c r="B78" s="55"/>
    </row>
    <row r="79" spans="2:15" x14ac:dyDescent="0.15">
      <c r="B79" s="55"/>
    </row>
    <row r="80" spans="2:15" x14ac:dyDescent="0.15">
      <c r="B80" s="55"/>
    </row>
    <row r="81" spans="2:2" x14ac:dyDescent="0.15">
      <c r="B81" s="55"/>
    </row>
    <row r="82" spans="2:2" x14ac:dyDescent="0.15">
      <c r="B82" s="55"/>
    </row>
    <row r="83" spans="2:2" x14ac:dyDescent="0.15">
      <c r="B83" s="55"/>
    </row>
    <row r="84" spans="2:2" x14ac:dyDescent="0.15">
      <c r="B84" s="55"/>
    </row>
    <row r="85" spans="2:2" x14ac:dyDescent="0.15">
      <c r="B85" s="55"/>
    </row>
    <row r="86" spans="2:2" x14ac:dyDescent="0.15">
      <c r="B86" s="55"/>
    </row>
    <row r="87" spans="2:2" x14ac:dyDescent="0.15">
      <c r="B87" s="55"/>
    </row>
    <row r="88" spans="2:2" x14ac:dyDescent="0.15">
      <c r="B88" s="55"/>
    </row>
    <row r="89" spans="2:2" x14ac:dyDescent="0.15">
      <c r="B89" s="55"/>
    </row>
    <row r="90" spans="2:2" x14ac:dyDescent="0.15">
      <c r="B90" s="55"/>
    </row>
    <row r="91" spans="2:2" x14ac:dyDescent="0.15">
      <c r="B91" s="55"/>
    </row>
    <row r="92" spans="2:2" x14ac:dyDescent="0.15">
      <c r="B92" s="55"/>
    </row>
    <row r="93" spans="2:2" x14ac:dyDescent="0.15">
      <c r="B93" s="55"/>
    </row>
    <row r="94" spans="2:2" x14ac:dyDescent="0.15">
      <c r="B94" s="55"/>
    </row>
    <row r="95" spans="2:2" x14ac:dyDescent="0.15">
      <c r="B95" s="55"/>
    </row>
    <row r="96" spans="2:2" x14ac:dyDescent="0.15">
      <c r="B96" s="55"/>
    </row>
    <row r="97" spans="2:2" x14ac:dyDescent="0.15">
      <c r="B97" s="55"/>
    </row>
    <row r="98" spans="2:2" x14ac:dyDescent="0.15">
      <c r="B98" s="55"/>
    </row>
    <row r="99" spans="2:2" x14ac:dyDescent="0.15">
      <c r="B99" s="55"/>
    </row>
    <row r="100" spans="2:2" x14ac:dyDescent="0.15">
      <c r="B100" s="55"/>
    </row>
    <row r="101" spans="2:2" x14ac:dyDescent="0.15">
      <c r="B101" s="55"/>
    </row>
    <row r="102" spans="2:2" x14ac:dyDescent="0.15">
      <c r="B102" s="55"/>
    </row>
    <row r="103" spans="2:2" x14ac:dyDescent="0.15">
      <c r="B103" s="55"/>
    </row>
    <row r="104" spans="2:2" x14ac:dyDescent="0.15">
      <c r="B104" s="55"/>
    </row>
    <row r="105" spans="2:2" x14ac:dyDescent="0.15">
      <c r="B105" s="55"/>
    </row>
    <row r="106" spans="2:2" x14ac:dyDescent="0.15">
      <c r="B106" s="55"/>
    </row>
    <row r="107" spans="2:2" x14ac:dyDescent="0.15">
      <c r="B107" s="55"/>
    </row>
    <row r="108" spans="2:2" x14ac:dyDescent="0.15">
      <c r="B108" s="55"/>
    </row>
    <row r="109" spans="2:2" x14ac:dyDescent="0.15">
      <c r="B109" s="55"/>
    </row>
    <row r="110" spans="2:2" x14ac:dyDescent="0.15">
      <c r="B110" s="55"/>
    </row>
    <row r="111" spans="2:2" x14ac:dyDescent="0.15">
      <c r="B111" s="55"/>
    </row>
    <row r="112" spans="2:2" x14ac:dyDescent="0.15">
      <c r="B112" s="55"/>
    </row>
    <row r="113" spans="2:2" x14ac:dyDescent="0.15">
      <c r="B113" s="55"/>
    </row>
  </sheetData>
  <sheetProtection algorithmName="SHA-512" hashValue="Rr/mkV7GQtkYmzY3vNERHfnHwP9sCqgiNnIVGvjbGBTIYEXjr2/ppRayoBlptJVTKACxKebk1DFavx48y13Qvg==" saltValue="RtQgFY6J9hwTGEFUKOZFGA==" spinCount="100000" sheet="1" objects="1" scenarios="1"/>
  <mergeCells count="6">
    <mergeCell ref="B52:K52"/>
    <mergeCell ref="M5:M6"/>
    <mergeCell ref="B3:E3"/>
    <mergeCell ref="J5:J6"/>
    <mergeCell ref="K5:K6"/>
    <mergeCell ref="E5:G5"/>
  </mergeCells>
  <pageMargins left="0.7" right="0.7" top="0.78740157499999996" bottom="0.78740157499999996" header="0.3" footer="0.3"/>
  <pageSetup paperSize="9" scale="3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pageSetUpPr fitToPage="1"/>
  </sheetPr>
  <dimension ref="B1:L54"/>
  <sheetViews>
    <sheetView showGridLines="0" topLeftCell="A21" zoomScale="85" zoomScaleNormal="85" workbookViewId="0">
      <selection activeCell="E6" sqref="E6"/>
    </sheetView>
  </sheetViews>
  <sheetFormatPr defaultColWidth="8" defaultRowHeight="12.75" x14ac:dyDescent="0.2"/>
  <cols>
    <col min="1" max="1" width="3.5" style="9" customWidth="1"/>
    <col min="2" max="2" width="32.875" style="9" customWidth="1"/>
    <col min="3" max="3" width="36.5" style="9" bestFit="1" customWidth="1"/>
    <col min="4" max="4" width="8.25" style="9" bestFit="1" customWidth="1"/>
    <col min="5" max="6" width="16.5" style="9" customWidth="1"/>
    <col min="7" max="7" width="16.625" style="9" customWidth="1"/>
    <col min="8" max="8" width="22" style="9" customWidth="1"/>
    <col min="9" max="9" width="16.5" style="9" customWidth="1"/>
    <col min="10" max="10" width="16.25" style="9" customWidth="1"/>
    <col min="11" max="11" width="16.625" style="9" customWidth="1"/>
    <col min="12" max="12" width="16.375" style="9" customWidth="1"/>
    <col min="13" max="13" width="18.5" style="9" customWidth="1"/>
    <col min="14" max="14" width="3" style="9" customWidth="1"/>
    <col min="15" max="15" width="20.25" style="9" customWidth="1"/>
    <col min="16" max="16384" width="8" style="9"/>
  </cols>
  <sheetData>
    <row r="1" spans="2:8" s="8" customFormat="1" ht="26.45" customHeight="1" x14ac:dyDescent="0.4">
      <c r="B1" s="11" t="s">
        <v>72</v>
      </c>
      <c r="C1" s="7"/>
      <c r="D1" s="7"/>
    </row>
    <row r="2" spans="2:8" ht="15" customHeight="1" x14ac:dyDescent="0.2">
      <c r="B2" s="218" t="s">
        <v>128</v>
      </c>
      <c r="C2" s="218"/>
      <c r="D2" s="218"/>
      <c r="E2" s="218"/>
    </row>
    <row r="3" spans="2:8" ht="33" customHeight="1" x14ac:dyDescent="0.2">
      <c r="B3" s="219" t="s">
        <v>157</v>
      </c>
      <c r="C3" s="219"/>
      <c r="D3" s="219"/>
      <c r="E3" s="219"/>
    </row>
    <row r="4" spans="2:8" x14ac:dyDescent="0.2">
      <c r="B4" s="31"/>
      <c r="C4" s="31"/>
      <c r="D4" s="31"/>
      <c r="E4" s="78"/>
    </row>
    <row r="5" spans="2:8" ht="15.6" customHeight="1" x14ac:dyDescent="0.2">
      <c r="B5" s="31"/>
      <c r="C5" s="33"/>
      <c r="D5" s="33"/>
      <c r="E5" s="216" t="s">
        <v>73</v>
      </c>
      <c r="F5" s="217"/>
      <c r="G5" s="54"/>
      <c r="H5" s="51" t="s">
        <v>21</v>
      </c>
    </row>
    <row r="6" spans="2:8" ht="90" x14ac:dyDescent="0.2">
      <c r="B6" s="90" t="s">
        <v>156</v>
      </c>
      <c r="C6" s="79" t="s">
        <v>31</v>
      </c>
      <c r="D6" s="105" t="s">
        <v>32</v>
      </c>
      <c r="E6" s="145" t="s">
        <v>159</v>
      </c>
      <c r="F6" s="118" t="s">
        <v>74</v>
      </c>
      <c r="G6" s="54"/>
      <c r="H6" s="118" t="s">
        <v>75</v>
      </c>
    </row>
    <row r="7" spans="2:8" ht="25.5" customHeight="1" x14ac:dyDescent="0.2">
      <c r="B7" s="113" t="s">
        <v>76</v>
      </c>
      <c r="C7" s="66"/>
      <c r="D7" s="109"/>
      <c r="E7" s="105">
        <v>100</v>
      </c>
      <c r="F7" s="118"/>
      <c r="G7" s="54"/>
      <c r="H7" s="118"/>
    </row>
    <row r="8" spans="2:8" ht="28.5" customHeight="1" x14ac:dyDescent="0.2">
      <c r="B8" s="90" t="s">
        <v>77</v>
      </c>
      <c r="C8" s="34"/>
      <c r="D8" s="119" t="s">
        <v>58</v>
      </c>
      <c r="E8" s="35"/>
      <c r="F8" s="52"/>
      <c r="G8" s="54"/>
      <c r="H8" s="52"/>
    </row>
    <row r="9" spans="2:8" ht="15" x14ac:dyDescent="0.2">
      <c r="B9" s="88" t="s">
        <v>78</v>
      </c>
      <c r="C9" s="142" t="s">
        <v>148</v>
      </c>
      <c r="D9" s="132">
        <v>100</v>
      </c>
      <c r="E9" s="120">
        <v>0</v>
      </c>
      <c r="F9" s="67">
        <f>E9</f>
        <v>0</v>
      </c>
      <c r="H9" s="67">
        <f t="shared" ref="H9:H15" si="0">F9*D9</f>
        <v>0</v>
      </c>
    </row>
    <row r="10" spans="2:8" ht="15" x14ac:dyDescent="0.2">
      <c r="B10" s="88" t="s">
        <v>79</v>
      </c>
      <c r="C10" s="142" t="s">
        <v>148</v>
      </c>
      <c r="D10" s="132">
        <v>100</v>
      </c>
      <c r="E10" s="120">
        <v>0</v>
      </c>
      <c r="F10" s="67">
        <f t="shared" ref="F10:F26" si="1">E10</f>
        <v>0</v>
      </c>
      <c r="H10" s="67">
        <f t="shared" si="0"/>
        <v>0</v>
      </c>
    </row>
    <row r="11" spans="2:8" ht="15" x14ac:dyDescent="0.2">
      <c r="B11" s="88" t="s">
        <v>189</v>
      </c>
      <c r="C11" s="142" t="s">
        <v>148</v>
      </c>
      <c r="D11" s="132">
        <v>50</v>
      </c>
      <c r="E11" s="120">
        <v>0</v>
      </c>
      <c r="F11" s="67">
        <f t="shared" si="1"/>
        <v>0</v>
      </c>
      <c r="H11" s="67">
        <f t="shared" si="0"/>
        <v>0</v>
      </c>
    </row>
    <row r="12" spans="2:8" ht="16.149999999999999" customHeight="1" x14ac:dyDescent="0.2">
      <c r="B12" s="88" t="s">
        <v>80</v>
      </c>
      <c r="C12" s="142" t="s">
        <v>148</v>
      </c>
      <c r="D12" s="132">
        <v>20</v>
      </c>
      <c r="E12" s="120">
        <v>0</v>
      </c>
      <c r="F12" s="67">
        <f t="shared" si="1"/>
        <v>0</v>
      </c>
      <c r="H12" s="67">
        <f t="shared" si="0"/>
        <v>0</v>
      </c>
    </row>
    <row r="13" spans="2:8" ht="16.149999999999999" customHeight="1" x14ac:dyDescent="0.2">
      <c r="B13" s="88" t="s">
        <v>81</v>
      </c>
      <c r="C13" s="142" t="s">
        <v>148</v>
      </c>
      <c r="D13" s="132">
        <v>20</v>
      </c>
      <c r="E13" s="120">
        <v>0</v>
      </c>
      <c r="F13" s="67">
        <f t="shared" si="1"/>
        <v>0</v>
      </c>
      <c r="H13" s="67">
        <f t="shared" si="0"/>
        <v>0</v>
      </c>
    </row>
    <row r="14" spans="2:8" ht="16.149999999999999" customHeight="1" x14ac:dyDescent="0.2">
      <c r="B14" s="88" t="s">
        <v>82</v>
      </c>
      <c r="C14" s="142" t="s">
        <v>148</v>
      </c>
      <c r="D14" s="132">
        <v>20</v>
      </c>
      <c r="E14" s="120">
        <v>0</v>
      </c>
      <c r="F14" s="67">
        <f t="shared" si="1"/>
        <v>0</v>
      </c>
      <c r="H14" s="67">
        <f t="shared" si="0"/>
        <v>0</v>
      </c>
    </row>
    <row r="15" spans="2:8" ht="16.149999999999999" customHeight="1" x14ac:dyDescent="0.2">
      <c r="B15" s="88" t="s">
        <v>83</v>
      </c>
      <c r="C15" s="142" t="s">
        <v>148</v>
      </c>
      <c r="D15" s="132">
        <v>20</v>
      </c>
      <c r="E15" s="120">
        <v>0</v>
      </c>
      <c r="F15" s="67">
        <f t="shared" si="1"/>
        <v>0</v>
      </c>
      <c r="H15" s="67">
        <f t="shared" si="0"/>
        <v>0</v>
      </c>
    </row>
    <row r="16" spans="2:8" ht="16.149999999999999" customHeight="1" x14ac:dyDescent="0.2">
      <c r="B16" s="90" t="s">
        <v>84</v>
      </c>
      <c r="C16" s="90"/>
      <c r="D16" s="90"/>
      <c r="E16" s="90"/>
      <c r="F16" s="90"/>
      <c r="H16" s="90"/>
    </row>
    <row r="17" spans="2:12" ht="16.149999999999999" customHeight="1" x14ac:dyDescent="0.2">
      <c r="B17" s="88" t="s">
        <v>85</v>
      </c>
      <c r="C17" s="121" t="s">
        <v>86</v>
      </c>
      <c r="D17" s="132">
        <v>20</v>
      </c>
      <c r="E17" s="120">
        <v>0</v>
      </c>
      <c r="F17" s="67">
        <f t="shared" si="1"/>
        <v>0</v>
      </c>
      <c r="H17" s="67">
        <f t="shared" ref="H17:H25" si="2">F17*D17</f>
        <v>0</v>
      </c>
    </row>
    <row r="18" spans="2:12" ht="16.149999999999999" customHeight="1" x14ac:dyDescent="0.2">
      <c r="B18" s="88" t="s">
        <v>87</v>
      </c>
      <c r="C18" s="121" t="s">
        <v>86</v>
      </c>
      <c r="D18" s="132">
        <v>20</v>
      </c>
      <c r="E18" s="120">
        <v>0</v>
      </c>
      <c r="F18" s="67">
        <f t="shared" si="1"/>
        <v>0</v>
      </c>
      <c r="H18" s="67">
        <f t="shared" si="2"/>
        <v>0</v>
      </c>
    </row>
    <row r="19" spans="2:12" ht="16.149999999999999" customHeight="1" x14ac:dyDescent="0.2">
      <c r="B19" s="88" t="s">
        <v>88</v>
      </c>
      <c r="C19" s="121" t="s">
        <v>86</v>
      </c>
      <c r="D19" s="132">
        <v>20</v>
      </c>
      <c r="E19" s="120">
        <v>0</v>
      </c>
      <c r="F19" s="67">
        <f t="shared" si="1"/>
        <v>0</v>
      </c>
      <c r="H19" s="67">
        <f t="shared" si="2"/>
        <v>0</v>
      </c>
    </row>
    <row r="20" spans="2:12" ht="16.149999999999999" customHeight="1" x14ac:dyDescent="0.2">
      <c r="B20" s="88" t="s">
        <v>89</v>
      </c>
      <c r="C20" s="121" t="s">
        <v>86</v>
      </c>
      <c r="D20" s="132">
        <v>20</v>
      </c>
      <c r="E20" s="120">
        <v>0</v>
      </c>
      <c r="F20" s="67">
        <f t="shared" si="1"/>
        <v>0</v>
      </c>
      <c r="H20" s="67">
        <f t="shared" si="2"/>
        <v>0</v>
      </c>
    </row>
    <row r="21" spans="2:12" ht="28.9" customHeight="1" x14ac:dyDescent="0.2">
      <c r="B21" s="94" t="s">
        <v>90</v>
      </c>
      <c r="C21" s="121" t="s">
        <v>86</v>
      </c>
      <c r="D21" s="132">
        <v>20</v>
      </c>
      <c r="E21" s="120">
        <v>0</v>
      </c>
      <c r="F21" s="67">
        <f t="shared" si="1"/>
        <v>0</v>
      </c>
      <c r="H21" s="67">
        <f t="shared" si="2"/>
        <v>0</v>
      </c>
    </row>
    <row r="22" spans="2:12" ht="13.15" customHeight="1" x14ac:dyDescent="0.2">
      <c r="B22" s="88" t="s">
        <v>91</v>
      </c>
      <c r="C22" s="121" t="s">
        <v>86</v>
      </c>
      <c r="D22" s="132">
        <v>20</v>
      </c>
      <c r="E22" s="120">
        <v>0</v>
      </c>
      <c r="F22" s="67">
        <f t="shared" si="1"/>
        <v>0</v>
      </c>
      <c r="H22" s="67">
        <f t="shared" si="2"/>
        <v>0</v>
      </c>
    </row>
    <row r="23" spans="2:12" ht="15" x14ac:dyDescent="0.2">
      <c r="B23" s="88" t="s">
        <v>92</v>
      </c>
      <c r="C23" s="121" t="s">
        <v>86</v>
      </c>
      <c r="D23" s="132">
        <v>20</v>
      </c>
      <c r="E23" s="120">
        <v>0</v>
      </c>
      <c r="F23" s="67">
        <f t="shared" si="1"/>
        <v>0</v>
      </c>
      <c r="H23" s="67">
        <f t="shared" si="2"/>
        <v>0</v>
      </c>
    </row>
    <row r="24" spans="2:12" ht="15" x14ac:dyDescent="0.2">
      <c r="B24" s="88" t="s">
        <v>93</v>
      </c>
      <c r="C24" s="121" t="s">
        <v>86</v>
      </c>
      <c r="D24" s="132">
        <v>20</v>
      </c>
      <c r="E24" s="120">
        <v>0</v>
      </c>
      <c r="F24" s="67">
        <f t="shared" si="1"/>
        <v>0</v>
      </c>
      <c r="H24" s="67">
        <f t="shared" si="2"/>
        <v>0</v>
      </c>
      <c r="J24" s="20"/>
      <c r="L24" s="122"/>
    </row>
    <row r="25" spans="2:12" ht="15.75" thickBot="1" x14ac:dyDescent="0.25">
      <c r="B25" s="88" t="s">
        <v>94</v>
      </c>
      <c r="C25" s="121" t="s">
        <v>86</v>
      </c>
      <c r="D25" s="132">
        <v>20</v>
      </c>
      <c r="E25" s="120">
        <v>0</v>
      </c>
      <c r="F25" s="67">
        <f t="shared" si="1"/>
        <v>0</v>
      </c>
      <c r="H25" s="67">
        <f t="shared" si="2"/>
        <v>0</v>
      </c>
      <c r="J25" s="20" t="s">
        <v>58</v>
      </c>
      <c r="L25" s="122" t="s">
        <v>59</v>
      </c>
    </row>
    <row r="26" spans="2:12" ht="15.75" thickBot="1" x14ac:dyDescent="0.25">
      <c r="B26" s="88" t="s">
        <v>95</v>
      </c>
      <c r="C26" s="121" t="s">
        <v>86</v>
      </c>
      <c r="D26" s="132">
        <v>20</v>
      </c>
      <c r="E26" s="120">
        <v>0</v>
      </c>
      <c r="F26" s="67">
        <f t="shared" si="1"/>
        <v>0</v>
      </c>
      <c r="H26" s="67">
        <f>F26*D27</f>
        <v>0</v>
      </c>
      <c r="J26" s="68">
        <f>SUM(H9,H10,H11,H12,H13,H14:H15,H17,H18,H19,H20,H21,H22,H23,H24,H25,H26)</f>
        <v>0</v>
      </c>
      <c r="L26" s="68">
        <f>J26*12</f>
        <v>0</v>
      </c>
    </row>
    <row r="28" spans="2:12" x14ac:dyDescent="0.2">
      <c r="B28" s="218" t="s">
        <v>129</v>
      </c>
      <c r="C28" s="218"/>
      <c r="D28" s="218"/>
      <c r="E28" s="218"/>
    </row>
    <row r="29" spans="2:12" ht="15" x14ac:dyDescent="0.2">
      <c r="B29" s="30"/>
      <c r="C29" s="33"/>
      <c r="D29" s="33"/>
      <c r="E29" s="216" t="s">
        <v>73</v>
      </c>
      <c r="F29" s="217"/>
      <c r="H29" s="101" t="s">
        <v>21</v>
      </c>
    </row>
    <row r="30" spans="2:12" ht="87.6" customHeight="1" x14ac:dyDescent="0.2">
      <c r="B30" s="90" t="s">
        <v>96</v>
      </c>
      <c r="C30" s="79" t="s">
        <v>31</v>
      </c>
      <c r="D30" s="105" t="s">
        <v>97</v>
      </c>
      <c r="E30" s="145" t="s">
        <v>143</v>
      </c>
      <c r="F30" s="146" t="s">
        <v>160</v>
      </c>
      <c r="G30" s="53"/>
      <c r="H30" s="118" t="s">
        <v>75</v>
      </c>
    </row>
    <row r="31" spans="2:12" ht="25.5" customHeight="1" x14ac:dyDescent="0.2">
      <c r="B31" s="113" t="s">
        <v>76</v>
      </c>
      <c r="C31" s="66"/>
      <c r="D31" s="109"/>
      <c r="E31" s="105">
        <v>100</v>
      </c>
      <c r="F31" s="118"/>
      <c r="G31" s="54"/>
      <c r="H31" s="118"/>
    </row>
    <row r="32" spans="2:12" ht="29.25" customHeight="1" x14ac:dyDescent="0.2">
      <c r="B32" s="90" t="s">
        <v>77</v>
      </c>
      <c r="C32" s="34"/>
      <c r="D32" s="119" t="s">
        <v>58</v>
      </c>
      <c r="E32" s="35"/>
      <c r="F32" s="52"/>
      <c r="G32" s="53"/>
      <c r="H32" s="52"/>
    </row>
    <row r="33" spans="2:12" ht="15" x14ac:dyDescent="0.2">
      <c r="B33" s="88" t="s">
        <v>98</v>
      </c>
      <c r="C33" s="121" t="s">
        <v>86</v>
      </c>
      <c r="D33" s="132">
        <v>10</v>
      </c>
      <c r="E33" s="120">
        <v>0</v>
      </c>
      <c r="F33" s="67">
        <f>E33</f>
        <v>0</v>
      </c>
      <c r="H33" s="67">
        <f>F33*D33</f>
        <v>0</v>
      </c>
    </row>
    <row r="34" spans="2:12" ht="15" x14ac:dyDescent="0.2">
      <c r="B34" s="88" t="s">
        <v>99</v>
      </c>
      <c r="C34" s="121" t="s">
        <v>86</v>
      </c>
      <c r="D34" s="132">
        <v>10</v>
      </c>
      <c r="E34" s="120">
        <v>0</v>
      </c>
      <c r="F34" s="67">
        <f t="shared" ref="F34:F36" si="3">E34</f>
        <v>0</v>
      </c>
      <c r="H34" s="67">
        <f t="shared" ref="H34:H36" si="4">F34*D34</f>
        <v>0</v>
      </c>
    </row>
    <row r="35" spans="2:12" ht="15.75" thickBot="1" x14ac:dyDescent="0.25">
      <c r="B35" s="88" t="s">
        <v>100</v>
      </c>
      <c r="C35" s="121" t="s">
        <v>86</v>
      </c>
      <c r="D35" s="132">
        <v>10</v>
      </c>
      <c r="E35" s="120">
        <v>0</v>
      </c>
      <c r="F35" s="67">
        <f t="shared" si="3"/>
        <v>0</v>
      </c>
      <c r="H35" s="67">
        <f t="shared" si="4"/>
        <v>0</v>
      </c>
      <c r="J35" s="20" t="s">
        <v>58</v>
      </c>
      <c r="L35" s="122" t="s">
        <v>59</v>
      </c>
    </row>
    <row r="36" spans="2:12" ht="15.75" thickBot="1" x14ac:dyDescent="0.25">
      <c r="B36" s="107" t="s">
        <v>101</v>
      </c>
      <c r="C36" s="121" t="s">
        <v>86</v>
      </c>
      <c r="D36" s="132">
        <v>10</v>
      </c>
      <c r="E36" s="120">
        <v>0</v>
      </c>
      <c r="F36" s="67">
        <f t="shared" si="3"/>
        <v>0</v>
      </c>
      <c r="H36" s="67">
        <f t="shared" si="4"/>
        <v>0</v>
      </c>
      <c r="J36" s="68">
        <f>SUM(H33:H36)</f>
        <v>0</v>
      </c>
      <c r="L36" s="68">
        <f>J36*12</f>
        <v>0</v>
      </c>
    </row>
    <row r="40" spans="2:12" x14ac:dyDescent="0.2">
      <c r="E40" s="102"/>
    </row>
    <row r="54" ht="13.15" customHeight="1" x14ac:dyDescent="0.2"/>
  </sheetData>
  <sheetProtection algorithmName="SHA-512" hashValue="lFHyDIgl9qkymfsGrK4ifCLUwRkxDe3WwB9XAhV2mtTwbYUc9uEaeTI0CLBh6I7I2KN/8XrmPdr1ToSxIqbPIg==" saltValue="lhGD4zKe+4LR9l7Vth8a9A==" spinCount="100000" sheet="1" objects="1" scenarios="1"/>
  <mergeCells count="5">
    <mergeCell ref="E29:F29"/>
    <mergeCell ref="B2:E2"/>
    <mergeCell ref="B3:E3"/>
    <mergeCell ref="B28:E28"/>
    <mergeCell ref="E5:F5"/>
  </mergeCells>
  <printOptions horizontalCentered="1"/>
  <pageMargins left="0.74803149606299213" right="0.74803149606299213" top="0.74803149606299213" bottom="0.74803149606299213" header="0.51181102362204722" footer="0.51181102362204722"/>
  <pageSetup scale="70" orientation="landscape" r:id="rId1"/>
  <headerFooter alignWithMargins="0">
    <oddFooter>&amp;R&amp;F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pageSetUpPr fitToPage="1"/>
  </sheetPr>
  <dimension ref="B1:L114"/>
  <sheetViews>
    <sheetView showGridLines="0" topLeftCell="A15" zoomScale="80" zoomScaleNormal="80" workbookViewId="0">
      <selection activeCell="Q24" sqref="Q24"/>
    </sheetView>
  </sheetViews>
  <sheetFormatPr defaultColWidth="8" defaultRowHeight="12.75" x14ac:dyDescent="0.2"/>
  <cols>
    <col min="1" max="1" width="3.5" style="9" customWidth="1"/>
    <col min="2" max="2" width="41.5" style="9" customWidth="1"/>
    <col min="3" max="3" width="17.625" style="9" bestFit="1" customWidth="1"/>
    <col min="4" max="4" width="9.875" style="9" bestFit="1" customWidth="1"/>
    <col min="5" max="5" width="22.375" style="9" customWidth="1"/>
    <col min="6" max="6" width="18.875" style="9" customWidth="1"/>
    <col min="7" max="7" width="2.75" style="9" customWidth="1"/>
    <col min="8" max="8" width="16.5" style="9" customWidth="1"/>
    <col min="9" max="9" width="26.125" style="9" customWidth="1"/>
    <col min="10" max="10" width="22.25" style="9" customWidth="1"/>
    <col min="11" max="12" width="15" style="9" customWidth="1"/>
    <col min="13" max="16384" width="8" style="9"/>
  </cols>
  <sheetData>
    <row r="1" spans="2:11" s="8" customFormat="1" ht="26.45" customHeight="1" x14ac:dyDescent="0.4">
      <c r="B1" s="11" t="s">
        <v>102</v>
      </c>
      <c r="C1" s="7"/>
      <c r="D1" s="7"/>
      <c r="E1" s="7"/>
    </row>
    <row r="2" spans="2:11" x14ac:dyDescent="0.2">
      <c r="B2" s="218" t="s">
        <v>135</v>
      </c>
      <c r="C2" s="218"/>
      <c r="D2" s="218"/>
      <c r="E2" s="30"/>
    </row>
    <row r="3" spans="2:11" s="188" customFormat="1" ht="32.25" customHeight="1" x14ac:dyDescent="0.25">
      <c r="B3" s="222" t="s">
        <v>158</v>
      </c>
      <c r="C3" s="222"/>
      <c r="D3" s="222"/>
      <c r="E3" s="222"/>
    </row>
    <row r="4" spans="2:11" x14ac:dyDescent="0.2">
      <c r="B4" s="151"/>
      <c r="C4" s="151"/>
      <c r="D4" s="151"/>
      <c r="E4" s="151"/>
    </row>
    <row r="5" spans="2:11" ht="45" x14ac:dyDescent="0.2">
      <c r="B5" s="31"/>
      <c r="C5" s="33"/>
      <c r="D5" s="33"/>
      <c r="E5" s="33"/>
      <c r="F5" s="46" t="s">
        <v>137</v>
      </c>
      <c r="H5" s="46" t="s">
        <v>103</v>
      </c>
      <c r="I5" s="45" t="s">
        <v>104</v>
      </c>
      <c r="J5" s="45" t="s">
        <v>104</v>
      </c>
    </row>
    <row r="6" spans="2:11" ht="105.6" customHeight="1" x14ac:dyDescent="0.2">
      <c r="B6" s="31"/>
      <c r="C6" s="66" t="s">
        <v>31</v>
      </c>
      <c r="D6" s="141" t="s">
        <v>141</v>
      </c>
      <c r="E6" s="141" t="s">
        <v>136</v>
      </c>
      <c r="F6" s="105" t="s">
        <v>105</v>
      </c>
      <c r="H6" s="105" t="s">
        <v>106</v>
      </c>
      <c r="I6" s="105" t="s">
        <v>107</v>
      </c>
      <c r="J6" s="105" t="s">
        <v>108</v>
      </c>
    </row>
    <row r="7" spans="2:11" ht="25.5" customHeight="1" x14ac:dyDescent="0.2">
      <c r="B7" s="114" t="s">
        <v>34</v>
      </c>
      <c r="C7" s="79"/>
      <c r="D7" s="105"/>
      <c r="E7" s="105">
        <v>100</v>
      </c>
      <c r="F7" s="109"/>
      <c r="H7" s="109"/>
      <c r="I7" s="109"/>
      <c r="J7" s="110"/>
    </row>
    <row r="8" spans="2:11" ht="27.6" customHeight="1" x14ac:dyDescent="0.2">
      <c r="B8" s="90" t="s">
        <v>77</v>
      </c>
      <c r="C8" s="34"/>
      <c r="D8" s="123" t="s">
        <v>36</v>
      </c>
      <c r="E8" s="35"/>
      <c r="F8" s="35"/>
      <c r="H8" s="35"/>
      <c r="I8" s="35"/>
      <c r="J8" s="52"/>
    </row>
    <row r="9" spans="2:11" ht="8.25" customHeight="1" x14ac:dyDescent="0.2">
      <c r="B9" s="220"/>
      <c r="C9" s="221"/>
      <c r="D9" s="221"/>
      <c r="E9" s="221"/>
      <c r="F9" s="221"/>
      <c r="H9" s="47"/>
      <c r="I9" s="47"/>
      <c r="J9" s="47"/>
    </row>
    <row r="10" spans="2:11" ht="25.5" x14ac:dyDescent="0.2">
      <c r="B10" s="189" t="s">
        <v>176</v>
      </c>
      <c r="C10" s="142" t="s">
        <v>62</v>
      </c>
      <c r="D10" s="190">
        <v>10</v>
      </c>
      <c r="E10" s="124">
        <v>0</v>
      </c>
      <c r="F10" s="67">
        <f>E10</f>
        <v>0</v>
      </c>
      <c r="H10" s="69">
        <v>0.7</v>
      </c>
      <c r="I10" s="67">
        <f t="shared" ref="I10:I18" si="0">F10-H10</f>
        <v>-0.7</v>
      </c>
      <c r="J10" s="67">
        <f t="shared" ref="J10:J18" si="1">I10*D10</f>
        <v>-7</v>
      </c>
      <c r="K10" s="77"/>
    </row>
    <row r="11" spans="2:11" ht="15" x14ac:dyDescent="0.2">
      <c r="B11" s="89" t="s">
        <v>190</v>
      </c>
      <c r="C11" s="142" t="s">
        <v>62</v>
      </c>
      <c r="D11" s="190">
        <v>2</v>
      </c>
      <c r="E11" s="124">
        <v>0</v>
      </c>
      <c r="F11" s="67">
        <f t="shared" ref="F11:F18" si="2">E11</f>
        <v>0</v>
      </c>
      <c r="H11" s="69">
        <v>0.7</v>
      </c>
      <c r="I11" s="67">
        <f t="shared" si="0"/>
        <v>-0.7</v>
      </c>
      <c r="J11" s="67">
        <f t="shared" si="1"/>
        <v>-1.4</v>
      </c>
    </row>
    <row r="12" spans="2:11" ht="15" x14ac:dyDescent="0.2">
      <c r="B12" s="89" t="s">
        <v>191</v>
      </c>
      <c r="C12" s="142" t="s">
        <v>62</v>
      </c>
      <c r="D12" s="190">
        <v>2</v>
      </c>
      <c r="E12" s="124">
        <v>0</v>
      </c>
      <c r="F12" s="67">
        <f t="shared" si="2"/>
        <v>0</v>
      </c>
      <c r="H12" s="69">
        <v>1</v>
      </c>
      <c r="I12" s="67">
        <f t="shared" si="0"/>
        <v>-1</v>
      </c>
      <c r="J12" s="67">
        <f t="shared" si="1"/>
        <v>-2</v>
      </c>
    </row>
    <row r="13" spans="2:11" ht="15" x14ac:dyDescent="0.2">
      <c r="B13" s="89" t="s">
        <v>192</v>
      </c>
      <c r="C13" s="142" t="s">
        <v>62</v>
      </c>
      <c r="D13" s="190">
        <v>2</v>
      </c>
      <c r="E13" s="124">
        <v>0</v>
      </c>
      <c r="F13" s="67">
        <f t="shared" si="2"/>
        <v>0</v>
      </c>
      <c r="H13" s="69">
        <v>0.8</v>
      </c>
      <c r="I13" s="67">
        <f t="shared" si="0"/>
        <v>-0.8</v>
      </c>
      <c r="J13" s="67">
        <f t="shared" si="1"/>
        <v>-1.6</v>
      </c>
    </row>
    <row r="14" spans="2:11" ht="15" x14ac:dyDescent="0.2">
      <c r="B14" s="189" t="s">
        <v>193</v>
      </c>
      <c r="C14" s="142" t="s">
        <v>62</v>
      </c>
      <c r="D14" s="190">
        <v>2</v>
      </c>
      <c r="E14" s="124">
        <v>0</v>
      </c>
      <c r="F14" s="67">
        <f t="shared" si="2"/>
        <v>0</v>
      </c>
      <c r="H14" s="69">
        <v>1.95</v>
      </c>
      <c r="I14" s="67">
        <f t="shared" si="0"/>
        <v>-1.95</v>
      </c>
      <c r="J14" s="67">
        <f t="shared" si="1"/>
        <v>-3.9</v>
      </c>
    </row>
    <row r="15" spans="2:11" ht="15" x14ac:dyDescent="0.2">
      <c r="B15" s="89" t="s">
        <v>194</v>
      </c>
      <c r="C15" s="142" t="s">
        <v>62</v>
      </c>
      <c r="D15" s="190">
        <v>2</v>
      </c>
      <c r="E15" s="124">
        <v>0</v>
      </c>
      <c r="F15" s="67">
        <f t="shared" si="2"/>
        <v>0</v>
      </c>
      <c r="H15" s="69">
        <v>1.3</v>
      </c>
      <c r="I15" s="67">
        <f t="shared" si="0"/>
        <v>-1.3</v>
      </c>
      <c r="J15" s="67">
        <f t="shared" si="1"/>
        <v>-2.6</v>
      </c>
    </row>
    <row r="16" spans="2:11" ht="15" x14ac:dyDescent="0.2">
      <c r="B16" s="89" t="s">
        <v>195</v>
      </c>
      <c r="C16" s="142" t="s">
        <v>62</v>
      </c>
      <c r="D16" s="190">
        <v>2</v>
      </c>
      <c r="E16" s="124">
        <v>0</v>
      </c>
      <c r="F16" s="67">
        <f t="shared" si="2"/>
        <v>0</v>
      </c>
      <c r="H16" s="69">
        <v>2</v>
      </c>
      <c r="I16" s="67">
        <f t="shared" si="0"/>
        <v>-2</v>
      </c>
      <c r="J16" s="67">
        <f t="shared" si="1"/>
        <v>-4</v>
      </c>
    </row>
    <row r="17" spans="2:12" ht="15.75" thickBot="1" x14ac:dyDescent="0.25">
      <c r="B17" s="89" t="s">
        <v>196</v>
      </c>
      <c r="C17" s="142" t="s">
        <v>62</v>
      </c>
      <c r="D17" s="190">
        <v>2</v>
      </c>
      <c r="E17" s="124">
        <v>0</v>
      </c>
      <c r="F17" s="67">
        <f t="shared" si="2"/>
        <v>0</v>
      </c>
      <c r="H17" s="69">
        <v>1</v>
      </c>
      <c r="I17" s="67">
        <f t="shared" si="0"/>
        <v>-1</v>
      </c>
      <c r="J17" s="67">
        <f t="shared" si="1"/>
        <v>-2</v>
      </c>
      <c r="K17" s="122" t="s">
        <v>58</v>
      </c>
      <c r="L17" s="122" t="s">
        <v>59</v>
      </c>
    </row>
    <row r="18" spans="2:12" ht="15.75" thickBot="1" x14ac:dyDescent="0.25">
      <c r="B18" s="89" t="s">
        <v>197</v>
      </c>
      <c r="C18" s="142" t="s">
        <v>62</v>
      </c>
      <c r="D18" s="190">
        <v>2.1333333333333333</v>
      </c>
      <c r="E18" s="124">
        <v>0</v>
      </c>
      <c r="F18" s="67">
        <f t="shared" si="2"/>
        <v>0</v>
      </c>
      <c r="H18" s="69">
        <v>2</v>
      </c>
      <c r="I18" s="67">
        <f t="shared" si="0"/>
        <v>-2</v>
      </c>
      <c r="J18" s="67">
        <f t="shared" si="1"/>
        <v>-4.2666666666666666</v>
      </c>
      <c r="K18" s="68">
        <f>SUM(J10:J18)*(5*50/12)</f>
        <v>-599.30555555555554</v>
      </c>
      <c r="L18" s="68">
        <f>K18*12</f>
        <v>-7191.6666666666661</v>
      </c>
    </row>
    <row r="19" spans="2:12" ht="8.65" customHeight="1" x14ac:dyDescent="0.2">
      <c r="B19" s="220"/>
      <c r="C19" s="221"/>
      <c r="D19" s="221"/>
      <c r="E19" s="221"/>
      <c r="F19" s="221"/>
      <c r="H19" s="47"/>
      <c r="I19" s="47"/>
      <c r="J19" s="47"/>
    </row>
    <row r="20" spans="2:12" ht="15" x14ac:dyDescent="0.2">
      <c r="B20" s="88" t="s">
        <v>198</v>
      </c>
      <c r="C20" s="142" t="s">
        <v>62</v>
      </c>
      <c r="D20" s="190">
        <v>3</v>
      </c>
      <c r="E20" s="124">
        <v>0</v>
      </c>
      <c r="F20" s="67">
        <f>E20</f>
        <v>0</v>
      </c>
      <c r="H20" s="69">
        <v>0.8</v>
      </c>
      <c r="I20" s="67">
        <f t="shared" ref="I20:I36" si="3">F20-H20</f>
        <v>-0.8</v>
      </c>
      <c r="J20" s="67">
        <f t="shared" ref="J20:J36" si="4">I20*D20</f>
        <v>-2.4000000000000004</v>
      </c>
    </row>
    <row r="21" spans="2:12" ht="15" x14ac:dyDescent="0.2">
      <c r="B21" s="88" t="s">
        <v>199</v>
      </c>
      <c r="C21" s="142" t="s">
        <v>62</v>
      </c>
      <c r="D21" s="190">
        <v>3</v>
      </c>
      <c r="E21" s="124">
        <v>0</v>
      </c>
      <c r="F21" s="67">
        <f t="shared" ref="F21:F36" si="5">E21</f>
        <v>0</v>
      </c>
      <c r="H21" s="69">
        <v>1.3</v>
      </c>
      <c r="I21" s="67">
        <f t="shared" si="3"/>
        <v>-1.3</v>
      </c>
      <c r="J21" s="67">
        <f t="shared" si="4"/>
        <v>-3.9000000000000004</v>
      </c>
    </row>
    <row r="22" spans="2:12" ht="15" x14ac:dyDescent="0.2">
      <c r="B22" s="88" t="s">
        <v>200</v>
      </c>
      <c r="C22" s="142" t="s">
        <v>62</v>
      </c>
      <c r="D22" s="190">
        <v>2</v>
      </c>
      <c r="E22" s="124">
        <v>0</v>
      </c>
      <c r="F22" s="67">
        <f t="shared" si="5"/>
        <v>0</v>
      </c>
      <c r="H22" s="69">
        <v>1.3</v>
      </c>
      <c r="I22" s="67">
        <f t="shared" si="3"/>
        <v>-1.3</v>
      </c>
      <c r="J22" s="67">
        <f t="shared" si="4"/>
        <v>-2.6</v>
      </c>
    </row>
    <row r="23" spans="2:12" ht="15" x14ac:dyDescent="0.2">
      <c r="B23" s="94" t="s">
        <v>201</v>
      </c>
      <c r="C23" s="142" t="s">
        <v>62</v>
      </c>
      <c r="D23" s="190">
        <v>2</v>
      </c>
      <c r="E23" s="124">
        <v>0</v>
      </c>
      <c r="F23" s="67">
        <f t="shared" si="5"/>
        <v>0</v>
      </c>
      <c r="H23" s="69">
        <v>0.9</v>
      </c>
      <c r="I23" s="67">
        <f t="shared" si="3"/>
        <v>-0.9</v>
      </c>
      <c r="J23" s="67">
        <f t="shared" si="4"/>
        <v>-1.8</v>
      </c>
    </row>
    <row r="24" spans="2:12" ht="15" x14ac:dyDescent="0.2">
      <c r="B24" s="88" t="s">
        <v>202</v>
      </c>
      <c r="C24" s="142" t="s">
        <v>62</v>
      </c>
      <c r="D24" s="190">
        <v>5</v>
      </c>
      <c r="E24" s="124">
        <v>0</v>
      </c>
      <c r="F24" s="67">
        <f t="shared" si="5"/>
        <v>0</v>
      </c>
      <c r="H24" s="69">
        <v>1.9</v>
      </c>
      <c r="I24" s="67">
        <f t="shared" si="3"/>
        <v>-1.9</v>
      </c>
      <c r="J24" s="67">
        <f t="shared" si="4"/>
        <v>-9.5</v>
      </c>
    </row>
    <row r="25" spans="2:12" ht="15" x14ac:dyDescent="0.2">
      <c r="B25" s="88" t="s">
        <v>203</v>
      </c>
      <c r="C25" s="142" t="s">
        <v>62</v>
      </c>
      <c r="D25" s="190">
        <v>3</v>
      </c>
      <c r="E25" s="124">
        <v>0</v>
      </c>
      <c r="F25" s="67">
        <f t="shared" si="5"/>
        <v>0</v>
      </c>
      <c r="H25" s="69">
        <v>0.9</v>
      </c>
      <c r="I25" s="67">
        <f t="shared" si="3"/>
        <v>-0.9</v>
      </c>
      <c r="J25" s="67">
        <f t="shared" si="4"/>
        <v>-2.7</v>
      </c>
    </row>
    <row r="26" spans="2:12" ht="15" x14ac:dyDescent="0.2">
      <c r="B26" s="88" t="s">
        <v>204</v>
      </c>
      <c r="C26" s="142" t="s">
        <v>62</v>
      </c>
      <c r="D26" s="190">
        <v>3</v>
      </c>
      <c r="E26" s="124">
        <v>0</v>
      </c>
      <c r="F26" s="67">
        <f t="shared" si="5"/>
        <v>0</v>
      </c>
      <c r="H26" s="69">
        <v>0.9</v>
      </c>
      <c r="I26" s="67">
        <f t="shared" si="3"/>
        <v>-0.9</v>
      </c>
      <c r="J26" s="67">
        <f t="shared" si="4"/>
        <v>-2.7</v>
      </c>
    </row>
    <row r="27" spans="2:12" ht="15" x14ac:dyDescent="0.2">
      <c r="B27" s="88" t="s">
        <v>205</v>
      </c>
      <c r="C27" s="142" t="s">
        <v>62</v>
      </c>
      <c r="D27" s="190">
        <v>5</v>
      </c>
      <c r="E27" s="124">
        <v>0</v>
      </c>
      <c r="F27" s="67">
        <f t="shared" si="5"/>
        <v>0</v>
      </c>
      <c r="H27" s="69">
        <v>0.8</v>
      </c>
      <c r="I27" s="67">
        <f t="shared" si="3"/>
        <v>-0.8</v>
      </c>
      <c r="J27" s="67">
        <f t="shared" si="4"/>
        <v>-4</v>
      </c>
    </row>
    <row r="28" spans="2:12" ht="15" x14ac:dyDescent="0.2">
      <c r="B28" s="88" t="s">
        <v>206</v>
      </c>
      <c r="C28" s="142" t="s">
        <v>62</v>
      </c>
      <c r="D28" s="190">
        <v>3</v>
      </c>
      <c r="E28" s="124">
        <v>0</v>
      </c>
      <c r="F28" s="67">
        <f t="shared" si="5"/>
        <v>0</v>
      </c>
      <c r="H28" s="69">
        <v>1.8</v>
      </c>
      <c r="I28" s="67">
        <f t="shared" si="3"/>
        <v>-1.8</v>
      </c>
      <c r="J28" s="67">
        <f t="shared" si="4"/>
        <v>-5.4</v>
      </c>
    </row>
    <row r="29" spans="2:12" ht="15" x14ac:dyDescent="0.2">
      <c r="B29" s="88" t="s">
        <v>207</v>
      </c>
      <c r="C29" s="142" t="s">
        <v>62</v>
      </c>
      <c r="D29" s="190">
        <v>3</v>
      </c>
      <c r="E29" s="124">
        <v>0</v>
      </c>
      <c r="F29" s="67">
        <f t="shared" si="5"/>
        <v>0</v>
      </c>
      <c r="H29" s="69">
        <v>1.9</v>
      </c>
      <c r="I29" s="67">
        <f t="shared" si="3"/>
        <v>-1.9</v>
      </c>
      <c r="J29" s="67">
        <f t="shared" si="4"/>
        <v>-5.6999999999999993</v>
      </c>
    </row>
    <row r="30" spans="2:12" ht="15" x14ac:dyDescent="0.2">
      <c r="B30" s="88" t="s">
        <v>208</v>
      </c>
      <c r="C30" s="142" t="s">
        <v>62</v>
      </c>
      <c r="D30" s="190">
        <v>2.3833333333333333</v>
      </c>
      <c r="E30" s="124">
        <v>0</v>
      </c>
      <c r="F30" s="67">
        <f t="shared" si="5"/>
        <v>0</v>
      </c>
      <c r="H30" s="69">
        <v>1.9</v>
      </c>
      <c r="I30" s="67">
        <f t="shared" si="3"/>
        <v>-1.9</v>
      </c>
      <c r="J30" s="67">
        <f t="shared" si="4"/>
        <v>-4.5283333333333333</v>
      </c>
    </row>
    <row r="31" spans="2:12" ht="15" x14ac:dyDescent="0.2">
      <c r="B31" s="88" t="s">
        <v>209</v>
      </c>
      <c r="C31" s="142" t="s">
        <v>62</v>
      </c>
      <c r="D31" s="190">
        <v>3.8833333333333337</v>
      </c>
      <c r="E31" s="124">
        <v>0</v>
      </c>
      <c r="F31" s="67">
        <f t="shared" si="5"/>
        <v>0</v>
      </c>
      <c r="H31" s="69">
        <v>2.6</v>
      </c>
      <c r="I31" s="67">
        <f t="shared" si="3"/>
        <v>-2.6</v>
      </c>
      <c r="J31" s="67">
        <f t="shared" si="4"/>
        <v>-10.096666666666668</v>
      </c>
    </row>
    <row r="32" spans="2:12" ht="15" x14ac:dyDescent="0.2">
      <c r="B32" s="88" t="s">
        <v>210</v>
      </c>
      <c r="C32" s="142" t="s">
        <v>62</v>
      </c>
      <c r="D32" s="190">
        <v>3</v>
      </c>
      <c r="E32" s="124">
        <v>0</v>
      </c>
      <c r="F32" s="67">
        <f t="shared" si="5"/>
        <v>0</v>
      </c>
      <c r="H32" s="69">
        <v>1.9</v>
      </c>
      <c r="I32" s="67">
        <f t="shared" si="3"/>
        <v>-1.9</v>
      </c>
      <c r="J32" s="67">
        <f t="shared" si="4"/>
        <v>-5.6999999999999993</v>
      </c>
    </row>
    <row r="33" spans="2:12" ht="15" x14ac:dyDescent="0.2">
      <c r="B33" s="88" t="s">
        <v>211</v>
      </c>
      <c r="C33" s="142" t="s">
        <v>62</v>
      </c>
      <c r="D33" s="190">
        <v>2</v>
      </c>
      <c r="E33" s="124">
        <v>0</v>
      </c>
      <c r="F33" s="67">
        <f t="shared" si="5"/>
        <v>0</v>
      </c>
      <c r="H33" s="69">
        <v>2</v>
      </c>
      <c r="I33" s="67">
        <f t="shared" si="3"/>
        <v>-2</v>
      </c>
      <c r="J33" s="67">
        <f t="shared" si="4"/>
        <v>-4</v>
      </c>
    </row>
    <row r="34" spans="2:12" ht="15" x14ac:dyDescent="0.2">
      <c r="B34" s="88" t="s">
        <v>212</v>
      </c>
      <c r="C34" s="142" t="s">
        <v>62</v>
      </c>
      <c r="D34" s="190">
        <v>2</v>
      </c>
      <c r="E34" s="124">
        <v>0</v>
      </c>
      <c r="F34" s="67">
        <f t="shared" si="5"/>
        <v>0</v>
      </c>
      <c r="H34" s="69">
        <v>1.9</v>
      </c>
      <c r="I34" s="67">
        <f t="shared" si="3"/>
        <v>-1.9</v>
      </c>
      <c r="J34" s="67">
        <f t="shared" si="4"/>
        <v>-3.8</v>
      </c>
    </row>
    <row r="35" spans="2:12" ht="15.75" thickBot="1" x14ac:dyDescent="0.25">
      <c r="B35" s="135" t="s">
        <v>213</v>
      </c>
      <c r="C35" s="142" t="s">
        <v>62</v>
      </c>
      <c r="D35" s="190">
        <v>2.6833333333333331</v>
      </c>
      <c r="E35" s="124">
        <v>0</v>
      </c>
      <c r="F35" s="67">
        <f t="shared" si="5"/>
        <v>0</v>
      </c>
      <c r="H35" s="69">
        <v>2.2999999999999998</v>
      </c>
      <c r="I35" s="67">
        <f t="shared" si="3"/>
        <v>-2.2999999999999998</v>
      </c>
      <c r="J35" s="67">
        <f t="shared" si="4"/>
        <v>-6.171666666666666</v>
      </c>
      <c r="K35" s="122" t="s">
        <v>58</v>
      </c>
      <c r="L35" s="122" t="s">
        <v>59</v>
      </c>
    </row>
    <row r="36" spans="2:12" ht="15.75" thickBot="1" x14ac:dyDescent="0.25">
      <c r="B36" s="88" t="s">
        <v>214</v>
      </c>
      <c r="C36" s="142" t="s">
        <v>62</v>
      </c>
      <c r="D36" s="190">
        <v>2</v>
      </c>
      <c r="E36" s="124">
        <v>0</v>
      </c>
      <c r="F36" s="67">
        <f t="shared" si="5"/>
        <v>0</v>
      </c>
      <c r="H36" s="69">
        <v>0.9</v>
      </c>
      <c r="I36" s="67">
        <f t="shared" si="3"/>
        <v>-0.9</v>
      </c>
      <c r="J36" s="67">
        <f t="shared" si="4"/>
        <v>-1.8</v>
      </c>
      <c r="K36" s="68">
        <f>SUM(J20:J36)*(5*50/12)</f>
        <v>-1599.9305555555554</v>
      </c>
      <c r="L36" s="68">
        <f>K36*12</f>
        <v>-19199.166666666664</v>
      </c>
    </row>
    <row r="37" spans="2:12" s="139" customFormat="1" ht="15" x14ac:dyDescent="0.2">
      <c r="B37" s="136"/>
      <c r="C37" s="129"/>
      <c r="D37" s="129"/>
      <c r="E37" s="137"/>
      <c r="F37" s="138"/>
      <c r="H37" s="138"/>
      <c r="I37" s="138"/>
      <c r="J37" s="138"/>
      <c r="K37" s="134"/>
      <c r="L37" s="134"/>
    </row>
    <row r="38" spans="2:12" s="139" customFormat="1" ht="15" x14ac:dyDescent="0.2">
      <c r="B38" s="218" t="s">
        <v>138</v>
      </c>
      <c r="C38" s="218"/>
      <c r="D38" s="218"/>
      <c r="E38" s="137"/>
      <c r="F38" s="138"/>
      <c r="H38" s="138"/>
      <c r="I38" s="138"/>
      <c r="J38" s="138"/>
      <c r="K38" s="134"/>
      <c r="L38" s="134"/>
    </row>
    <row r="39" spans="2:12" s="139" customFormat="1" ht="15" x14ac:dyDescent="0.2">
      <c r="B39" s="116"/>
      <c r="C39" s="116"/>
      <c r="D39" s="116"/>
      <c r="E39" s="137"/>
      <c r="F39" s="138"/>
      <c r="H39" s="138"/>
      <c r="I39" s="138"/>
      <c r="J39" s="138"/>
      <c r="K39" s="134"/>
      <c r="L39" s="134"/>
    </row>
    <row r="40" spans="2:12" ht="25.5" customHeight="1" x14ac:dyDescent="0.2">
      <c r="B40" s="114" t="s">
        <v>34</v>
      </c>
      <c r="C40" s="79"/>
      <c r="D40" s="105"/>
      <c r="E40" s="105">
        <v>100</v>
      </c>
      <c r="F40" s="105"/>
      <c r="H40" s="128"/>
      <c r="I40" s="128"/>
      <c r="J40" s="128"/>
    </row>
    <row r="41" spans="2:12" ht="25.9" customHeight="1" x14ac:dyDescent="0.2">
      <c r="B41" s="90" t="s">
        <v>77</v>
      </c>
      <c r="C41" s="79" t="s">
        <v>31</v>
      </c>
      <c r="D41" s="140" t="s">
        <v>58</v>
      </c>
      <c r="E41" s="143" t="s">
        <v>143</v>
      </c>
      <c r="F41" s="99"/>
      <c r="H41" s="138"/>
      <c r="I41" s="138"/>
      <c r="J41" s="138"/>
    </row>
    <row r="42" spans="2:12" ht="15" x14ac:dyDescent="0.2">
      <c r="B42" s="88" t="s">
        <v>109</v>
      </c>
      <c r="C42" s="121" t="s">
        <v>110</v>
      </c>
      <c r="D42" s="132">
        <v>1</v>
      </c>
      <c r="E42" s="124">
        <v>0</v>
      </c>
      <c r="F42" s="67">
        <f>E42</f>
        <v>0</v>
      </c>
    </row>
    <row r="43" spans="2:12" ht="15" x14ac:dyDescent="0.2">
      <c r="B43" s="88" t="s">
        <v>111</v>
      </c>
      <c r="C43" s="121" t="s">
        <v>110</v>
      </c>
      <c r="D43" s="132">
        <v>1</v>
      </c>
      <c r="E43" s="124">
        <v>0</v>
      </c>
      <c r="F43" s="67">
        <f>E43</f>
        <v>0</v>
      </c>
    </row>
    <row r="44" spans="2:12" ht="15" x14ac:dyDescent="0.2">
      <c r="B44" s="88" t="s">
        <v>140</v>
      </c>
      <c r="C44" s="121" t="s">
        <v>110</v>
      </c>
      <c r="D44" s="132">
        <v>1</v>
      </c>
      <c r="E44" s="124">
        <v>0</v>
      </c>
      <c r="F44" s="67">
        <f>E44</f>
        <v>0</v>
      </c>
    </row>
    <row r="45" spans="2:12" ht="15.75" thickBot="1" x14ac:dyDescent="0.25">
      <c r="B45" s="88" t="s">
        <v>112</v>
      </c>
      <c r="C45" s="121" t="s">
        <v>110</v>
      </c>
      <c r="D45" s="132">
        <v>1</v>
      </c>
      <c r="E45" s="124">
        <v>0</v>
      </c>
      <c r="F45" s="67">
        <f t="shared" ref="F45" si="6">E45</f>
        <v>0</v>
      </c>
      <c r="K45" s="122" t="s">
        <v>58</v>
      </c>
      <c r="L45" s="122" t="s">
        <v>59</v>
      </c>
    </row>
    <row r="46" spans="2:12" ht="15.75" thickBot="1" x14ac:dyDescent="0.25">
      <c r="B46" s="88" t="s">
        <v>81</v>
      </c>
      <c r="C46" s="121" t="s">
        <v>110</v>
      </c>
      <c r="D46" s="132">
        <v>1</v>
      </c>
      <c r="E46" s="124">
        <v>0</v>
      </c>
      <c r="F46" s="67">
        <f>E46</f>
        <v>0</v>
      </c>
      <c r="K46" s="68">
        <f>SUM(F42:F46)</f>
        <v>0</v>
      </c>
      <c r="L46" s="68">
        <f>K46*12</f>
        <v>0</v>
      </c>
    </row>
    <row r="47" spans="2:12" x14ac:dyDescent="0.2">
      <c r="B47" s="191" t="s">
        <v>215</v>
      </c>
      <c r="C47" s="20"/>
      <c r="D47" s="20"/>
      <c r="E47" s="20"/>
      <c r="F47" s="20"/>
    </row>
    <row r="48" spans="2:12" x14ac:dyDescent="0.2">
      <c r="B48" s="191" t="s">
        <v>133</v>
      </c>
      <c r="C48" s="20"/>
      <c r="D48" s="20"/>
      <c r="E48" s="20"/>
      <c r="F48" s="20"/>
    </row>
    <row r="50" spans="2:12" ht="15" x14ac:dyDescent="0.2">
      <c r="B50" s="20"/>
      <c r="C50" s="20"/>
      <c r="D50" s="20"/>
      <c r="E50" s="101" t="s">
        <v>113</v>
      </c>
      <c r="F50" s="127"/>
      <c r="H50" s="127"/>
    </row>
    <row r="51" spans="2:12" ht="30.75" thickBot="1" x14ac:dyDescent="0.25">
      <c r="B51" s="91" t="s">
        <v>142</v>
      </c>
      <c r="C51" s="79" t="s">
        <v>31</v>
      </c>
      <c r="D51" s="79" t="s">
        <v>32</v>
      </c>
      <c r="E51" s="105" t="s">
        <v>114</v>
      </c>
      <c r="F51" s="128"/>
      <c r="H51" s="130"/>
      <c r="K51" s="122" t="s">
        <v>58</v>
      </c>
      <c r="L51" s="122" t="s">
        <v>59</v>
      </c>
    </row>
    <row r="52" spans="2:12" ht="26.25" thickBot="1" x14ac:dyDescent="0.25">
      <c r="B52" s="94" t="s">
        <v>115</v>
      </c>
      <c r="C52" s="125" t="s">
        <v>62</v>
      </c>
      <c r="D52" s="131">
        <v>5</v>
      </c>
      <c r="E52" s="126">
        <v>0</v>
      </c>
      <c r="F52" s="130"/>
      <c r="H52" s="133"/>
      <c r="K52" s="68">
        <f>D52*E52</f>
        <v>0</v>
      </c>
      <c r="L52" s="68">
        <f>K52*12</f>
        <v>0</v>
      </c>
    </row>
    <row r="87" spans="4:5" x14ac:dyDescent="0.2">
      <c r="D87" s="20"/>
      <c r="E87" s="20"/>
    </row>
    <row r="88" spans="4:5" x14ac:dyDescent="0.2">
      <c r="D88" s="20"/>
      <c r="E88" s="20"/>
    </row>
    <row r="89" spans="4:5" x14ac:dyDescent="0.2">
      <c r="D89" s="20"/>
      <c r="E89" s="20"/>
    </row>
    <row r="90" spans="4:5" x14ac:dyDescent="0.2">
      <c r="D90" s="20"/>
      <c r="E90" s="20"/>
    </row>
    <row r="91" spans="4:5" x14ac:dyDescent="0.2">
      <c r="D91" s="20"/>
      <c r="E91" s="20"/>
    </row>
    <row r="92" spans="4:5" x14ac:dyDescent="0.2">
      <c r="D92" s="20"/>
      <c r="E92" s="20"/>
    </row>
    <row r="93" spans="4:5" x14ac:dyDescent="0.2">
      <c r="D93" s="20"/>
      <c r="E93" s="20"/>
    </row>
    <row r="94" spans="4:5" x14ac:dyDescent="0.2">
      <c r="D94" s="20"/>
      <c r="E94" s="20"/>
    </row>
    <row r="103" spans="2:5" ht="13.15" customHeight="1" x14ac:dyDescent="0.2">
      <c r="B103" s="21"/>
      <c r="D103" s="20"/>
      <c r="E103" s="20"/>
    </row>
    <row r="114" ht="13.15" customHeight="1" x14ac:dyDescent="0.2"/>
  </sheetData>
  <sheetProtection algorithmName="SHA-512" hashValue="fZqBFGlUMHtkUw0cYabikwsQMTDHiRBdMq/8xaSzre+0Ssa8AVAfP96J6ix10prJVGoBKt8X0HjQGsuajC+FlQ==" saltValue="p+4d3lyJdqvho52u4LW0Kw==" spinCount="100000" sheet="1" objects="1" scenarios="1"/>
  <mergeCells count="5">
    <mergeCell ref="B2:D2"/>
    <mergeCell ref="B9:F9"/>
    <mergeCell ref="B19:F19"/>
    <mergeCell ref="B38:D38"/>
    <mergeCell ref="B3:E3"/>
  </mergeCells>
  <printOptions horizontalCentered="1"/>
  <pageMargins left="0.74803149606299213" right="0.74803149606299213" top="0.74803149606299213" bottom="0.74803149606299213" header="0.51181102362204722" footer="0.51181102362204722"/>
  <pageSetup scale="99" orientation="portrait" r:id="rId1"/>
  <headerFooter alignWithMargins="0">
    <oddFooter>&amp;R&amp;F</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F17"/>
  <sheetViews>
    <sheetView showGridLines="0" zoomScaleNormal="100" workbookViewId="0">
      <selection activeCell="B8" sqref="B8"/>
    </sheetView>
  </sheetViews>
  <sheetFormatPr defaultColWidth="10.625" defaultRowHeight="12" x14ac:dyDescent="0.15"/>
  <cols>
    <col min="1" max="1" width="38.875" customWidth="1"/>
    <col min="2" max="6" width="16.5" customWidth="1"/>
    <col min="7" max="7" width="3.625" customWidth="1"/>
    <col min="8" max="8" width="16.5" customWidth="1"/>
  </cols>
  <sheetData>
    <row r="1" spans="1:6" ht="27" customHeight="1" x14ac:dyDescent="0.15">
      <c r="A1" s="11" t="s">
        <v>116</v>
      </c>
    </row>
    <row r="3" spans="1:6" s="182" customFormat="1" ht="15" x14ac:dyDescent="0.15">
      <c r="A3" s="187" t="s">
        <v>117</v>
      </c>
    </row>
    <row r="6" spans="1:6" ht="62.25" customHeight="1" x14ac:dyDescent="0.15">
      <c r="A6" s="56" t="s">
        <v>118</v>
      </c>
      <c r="B6" s="71" t="s">
        <v>119</v>
      </c>
      <c r="C6" s="71" t="s">
        <v>120</v>
      </c>
      <c r="D6" s="71" t="s">
        <v>121</v>
      </c>
      <c r="E6" s="72" t="s">
        <v>122</v>
      </c>
      <c r="F6" s="73" t="s">
        <v>123</v>
      </c>
    </row>
    <row r="7" spans="1:6" ht="26.25" customHeight="1" x14ac:dyDescent="0.15">
      <c r="A7" s="111" t="s">
        <v>34</v>
      </c>
      <c r="B7" s="71">
        <v>100</v>
      </c>
      <c r="C7" s="71">
        <v>100</v>
      </c>
      <c r="D7" s="71">
        <v>100</v>
      </c>
      <c r="E7" s="72">
        <v>100</v>
      </c>
      <c r="F7" s="73">
        <v>100</v>
      </c>
    </row>
    <row r="8" spans="1:6" ht="15" x14ac:dyDescent="0.15">
      <c r="A8" s="74" t="s">
        <v>19</v>
      </c>
      <c r="B8" s="124">
        <v>0</v>
      </c>
      <c r="C8" s="124">
        <v>0</v>
      </c>
      <c r="D8" s="124">
        <v>0</v>
      </c>
      <c r="E8" s="124">
        <v>0</v>
      </c>
      <c r="F8" s="124">
        <v>0</v>
      </c>
    </row>
    <row r="9" spans="1:6" ht="15" x14ac:dyDescent="0.15">
      <c r="A9" s="74" t="s">
        <v>124</v>
      </c>
      <c r="B9" s="124">
        <v>0</v>
      </c>
      <c r="C9" s="124">
        <v>0</v>
      </c>
      <c r="D9" s="124">
        <v>0</v>
      </c>
      <c r="E9" s="124">
        <v>0</v>
      </c>
      <c r="F9" s="124">
        <v>0</v>
      </c>
    </row>
    <row r="10" spans="1:6" ht="15" x14ac:dyDescent="0.15">
      <c r="A10" s="74" t="s">
        <v>125</v>
      </c>
      <c r="B10" s="124">
        <v>0</v>
      </c>
      <c r="C10" s="124">
        <v>0</v>
      </c>
      <c r="D10" s="124">
        <v>0</v>
      </c>
      <c r="E10" s="124">
        <v>0</v>
      </c>
      <c r="F10" s="124">
        <v>0</v>
      </c>
    </row>
    <row r="11" spans="1:6" ht="15" x14ac:dyDescent="0.15">
      <c r="A11" s="74" t="s">
        <v>126</v>
      </c>
      <c r="B11" s="124">
        <v>0</v>
      </c>
      <c r="C11" s="124">
        <v>0</v>
      </c>
      <c r="D11" s="124">
        <v>0</v>
      </c>
      <c r="E11" s="124">
        <v>0</v>
      </c>
      <c r="F11" s="124">
        <v>0</v>
      </c>
    </row>
    <row r="12" spans="1:6" ht="15" x14ac:dyDescent="0.15">
      <c r="B12" s="43"/>
      <c r="C12" s="43"/>
      <c r="D12" s="43"/>
      <c r="F12" s="43"/>
    </row>
    <row r="17" spans="2:2" x14ac:dyDescent="0.15">
      <c r="B17" s="44"/>
    </row>
  </sheetData>
  <sheetProtection algorithmName="SHA-512" hashValue="TKz10qcwNNEeUeWK2CL/zpihC7qOngwIdGIeLfF05Dhr471oGBIhW8tbcPAiy/iRq4pLZZYKzy9sBNZI+jPhWQ==" saltValue="6ej6pqdl7sxRSOlrChan5Q==" spinCount="100000" sheet="1" objects="1" scenarios="1"/>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E15"/>
  <sheetViews>
    <sheetView showGridLines="0" zoomScale="115" zoomScaleNormal="115" workbookViewId="0">
      <selection activeCell="D14" sqref="D14"/>
    </sheetView>
  </sheetViews>
  <sheetFormatPr defaultColWidth="10.625" defaultRowHeight="12" x14ac:dyDescent="0.15"/>
  <cols>
    <col min="1" max="1" width="29.25" bestFit="1" customWidth="1"/>
    <col min="2" max="9" width="16.5" customWidth="1"/>
  </cols>
  <sheetData>
    <row r="1" spans="1:5" ht="27" customHeight="1" x14ac:dyDescent="0.15">
      <c r="A1" s="11" t="s">
        <v>20</v>
      </c>
    </row>
    <row r="3" spans="1:5" s="182" customFormat="1" ht="48.75" customHeight="1" x14ac:dyDescent="0.15">
      <c r="A3" s="219" t="s">
        <v>164</v>
      </c>
      <c r="B3" s="219"/>
      <c r="C3" s="219"/>
      <c r="D3" s="219"/>
      <c r="E3" s="219"/>
    </row>
    <row r="5" spans="1:5" ht="47.45" customHeight="1" x14ac:dyDescent="0.15">
      <c r="A5" s="184" t="s">
        <v>162</v>
      </c>
      <c r="B5" s="73" t="s">
        <v>161</v>
      </c>
    </row>
    <row r="6" spans="1:5" ht="15" x14ac:dyDescent="0.15">
      <c r="A6" s="74" t="s">
        <v>163</v>
      </c>
      <c r="B6" s="124">
        <v>0</v>
      </c>
    </row>
    <row r="14" spans="1:5" ht="15" x14ac:dyDescent="0.15">
      <c r="D14" s="75"/>
    </row>
    <row r="15" spans="1:5" x14ac:dyDescent="0.15">
      <c r="B15" s="44"/>
    </row>
  </sheetData>
  <sheetProtection algorithmName="SHA-512" hashValue="CBCJv+WrwtpMTbQRiQJBYC2B21cMiws0nZ4SrszJEWrPTjWwqGZP+0qWFTR9BCERajlmVKlAVB9SrhZLm8Ti4g==" saltValue="H/9zCu5bUbJ1GyzMvQMhgQ==" spinCount="100000" sheet="1" objects="1" scenarios="1"/>
  <mergeCells count="1">
    <mergeCell ref="A3:E3"/>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D86D0-AEFD-48B2-B5A8-B6D93715D47B}">
  <sheetPr>
    <tabColor rgb="FFFF99FF"/>
  </sheetPr>
  <dimension ref="A1:B6"/>
  <sheetViews>
    <sheetView workbookViewId="0">
      <selection activeCell="A6" sqref="A6"/>
    </sheetView>
  </sheetViews>
  <sheetFormatPr defaultColWidth="9" defaultRowHeight="12" x14ac:dyDescent="0.15"/>
  <cols>
    <col min="1" max="1" width="28.625" style="182" bestFit="1" customWidth="1"/>
    <col min="2" max="2" width="9.625" style="182" bestFit="1" customWidth="1"/>
    <col min="3" max="16384" width="9" style="182"/>
  </cols>
  <sheetData>
    <row r="1" spans="1:2" ht="26.25" x14ac:dyDescent="0.15">
      <c r="A1" s="11" t="s">
        <v>182</v>
      </c>
    </row>
    <row r="3" spans="1:2" ht="49.5" customHeight="1" x14ac:dyDescent="0.15">
      <c r="A3" s="223" t="s">
        <v>184</v>
      </c>
      <c r="B3" s="223"/>
    </row>
    <row r="4" spans="1:2" ht="15" x14ac:dyDescent="0.25">
      <c r="A4" s="183"/>
    </row>
    <row r="5" spans="1:2" ht="12.75" x14ac:dyDescent="0.15">
      <c r="A5" s="184" t="s">
        <v>185</v>
      </c>
      <c r="B5" s="73" t="s">
        <v>187</v>
      </c>
    </row>
    <row r="6" spans="1:2" ht="25.5" x14ac:dyDescent="0.15">
      <c r="A6" s="74" t="s">
        <v>183</v>
      </c>
      <c r="B6" s="124">
        <v>0</v>
      </c>
    </row>
  </sheetData>
  <sheetProtection algorithmName="SHA-512" hashValue="znjLGE9dne3iB12mbppP+Ptzt1gnJ33LOwbg6lF3c0jghllRpCqHNJKqfcmsTLF9Glkwk09080HYakrTztaulw==" saltValue="SZxSQFSEoH8tP5D1ZVSIqg==" spinCount="100000" sheet="1" objects="1" scenarios="1"/>
  <mergeCells count="1">
    <mergeCell ref="A3:B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B72AC4A09CDF4C84793DB8B53C6549" ma:contentTypeVersion="20" ma:contentTypeDescription="Create a new document." ma:contentTypeScope="" ma:versionID="4b85597e65fa95555f9390ffebf853c0">
  <xsd:schema xmlns:xsd="http://www.w3.org/2001/XMLSchema" xmlns:xs="http://www.w3.org/2001/XMLSchema" xmlns:p="http://schemas.microsoft.com/office/2006/metadata/properties" xmlns:ns2="a153af3a-88be-4167-abce-2fd366c974cc" xmlns:ns3="15ac8131-6f28-437f-bb89-657faef636c8" targetNamespace="http://schemas.microsoft.com/office/2006/metadata/properties" ma:root="true" ma:fieldsID="421d90fa51b5f4bafcc31839118d3097" ns2:_="" ns3:_="">
    <xsd:import namespace="a153af3a-88be-4167-abce-2fd366c974cc"/>
    <xsd:import namespace="15ac8131-6f28-437f-bb89-657faef636c8"/>
    <xsd:element name="properties">
      <xsd:complexType>
        <xsd:sequence>
          <xsd:element name="documentManagement">
            <xsd:complexType>
              <xsd:all>
                <xsd:element ref="ns2:DocumentType" minOccurs="0"/>
                <xsd:element ref="ns2:Status" minOccurs="0"/>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3af3a-88be-4167-abce-2fd366c974cc"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
        </xsd:restriction>
      </xsd:simpleType>
    </xsd:element>
    <xsd:element name="Status" ma:index="9" nillable="true" ma:displayName="Status" ma:format="Dropdown" ma:internalName="Status" ma:readOnly="false">
      <xsd:simpleType>
        <xsd:restriction base="dms:Choice">
          <xsd:enumeration value="Draft"/>
          <xsd:enumeration value="Ready for approval"/>
          <xsd:enumeration value="Approved / Released"/>
          <xsd:enumeration value="Outdated"/>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ac0feec-d12f-4e8a-a0f9-8c1043693aa7" ma:termSetId="09814cd3-568e-fe90-9814-8d621ff8fb84" ma:anchorId="fba54fb3-c3e1-fe81-a776-ca4b69148c4d" ma:open="true" ma:isKeyword="false">
      <xsd:complexType>
        <xsd:sequence>
          <xsd:element ref="pc:Terms" minOccurs="0" maxOccurs="1"/>
        </xsd:sequence>
      </xsd:complexType>
    </xsd:element>
    <xsd:element name="_Flow_SignoffStatus" ma:index="28" nillable="true" ma:displayName="Sign-off status" ma:internalName="Sign_x002d_off_x0020_status">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ac8131-6f28-437f-bb89-657faef636c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496aca09-1b87-4733-b184-4f62b479014a}" ma:internalName="TaxCatchAll" ma:showField="CatchAllData" ma:web="15ac8131-6f28-437f-bb89-657faef63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15ac8131-6f28-437f-bb89-657faef636c8">ESM1-244363895-24012</_dlc_DocId>
    <_dlc_DocIdUrl xmlns="15ac8131-6f28-437f-bb89-657faef636c8">
      <Url>https://esm.sharepoint.com/sites/BAU-CLP/_layouts/15/DocIdRedir.aspx?ID=ESM1-244363895-24012</Url>
      <Description>ESM1-244363895-24012</Description>
    </_dlc_DocIdUrl>
    <DocumentType xmlns="a153af3a-88be-4167-abce-2fd366c974cc" xsi:nil="true"/>
    <Status xmlns="a153af3a-88be-4167-abce-2fd366c974cc" xsi:nil="true"/>
    <TaxCatchAll xmlns="15ac8131-6f28-437f-bb89-657faef636c8" xsi:nil="true"/>
    <lcf76f155ced4ddcb4097134ff3c332f xmlns="a153af3a-88be-4167-abce-2fd366c974cc">
      <Terms xmlns="http://schemas.microsoft.com/office/infopath/2007/PartnerControls"/>
    </lcf76f155ced4ddcb4097134ff3c332f>
    <_Flow_SignoffStatus xmlns="a153af3a-88be-4167-abce-2fd366c974cc" xsi:nil="true"/>
  </documentManagement>
</p:properties>
</file>

<file path=customXml/itemProps1.xml><?xml version="1.0" encoding="utf-8"?>
<ds:datastoreItem xmlns:ds="http://schemas.openxmlformats.org/officeDocument/2006/customXml" ds:itemID="{CEA084DC-B1AB-4E0C-98EF-986D7847DBEF}">
  <ds:schemaRefs>
    <ds:schemaRef ds:uri="http://schemas.microsoft.com/sharepoint/v3/contenttype/forms"/>
  </ds:schemaRefs>
</ds:datastoreItem>
</file>

<file path=customXml/itemProps2.xml><?xml version="1.0" encoding="utf-8"?>
<ds:datastoreItem xmlns:ds="http://schemas.openxmlformats.org/officeDocument/2006/customXml" ds:itemID="{37263A32-7ADE-42CA-B3BF-7A8171959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3af3a-88be-4167-abce-2fd366c974cc"/>
    <ds:schemaRef ds:uri="15ac8131-6f28-437f-bb89-657faef63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479BCF-A51F-4F0D-8CB8-7ED4A158C8B5}">
  <ds:schemaRefs>
    <ds:schemaRef ds:uri="http://schemas.microsoft.com/sharepoint/events"/>
  </ds:schemaRefs>
</ds:datastoreItem>
</file>

<file path=customXml/itemProps4.xml><?xml version="1.0" encoding="utf-8"?>
<ds:datastoreItem xmlns:ds="http://schemas.openxmlformats.org/officeDocument/2006/customXml" ds:itemID="{1AA17D72-2F58-4B96-BEAE-ED9F27268789}">
  <ds:schemaRefs>
    <ds:schemaRef ds:uri="http://purl.org/dc/terms/"/>
    <ds:schemaRef ds:uri="http://schemas.microsoft.com/office/2006/metadata/properties"/>
    <ds:schemaRef ds:uri="15ac8131-6f28-437f-bb89-657faef636c8"/>
    <ds:schemaRef ds:uri="http://www.w3.org/XML/1998/namespace"/>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a153af3a-88be-4167-abce-2fd366c974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Overview &amp; Inst</vt:lpstr>
      <vt:lpstr>Summary</vt:lpstr>
      <vt:lpstr>1. Menu Price</vt:lpstr>
      <vt:lpstr>2.Hospitality Price</vt:lpstr>
      <vt:lpstr>3. Vending &amp; Kitchenettes</vt:lpstr>
      <vt:lpstr>4. Additional staff </vt:lpstr>
      <vt:lpstr>5. Maintenance</vt:lpstr>
      <vt:lpstr>6. Start-up costs</vt:lpstr>
      <vt:lpstr>'2.Hospitality Price'!Print_Area</vt:lpstr>
      <vt:lpstr>'3. Vending &amp; Kitchenettes'!Print_Area</vt:lpstr>
      <vt:lpstr>'Overview &amp; Inst'!Print_Area</vt:lpstr>
      <vt:lpstr>Summary!Print_Area</vt:lpstr>
    </vt:vector>
  </TitlesOfParts>
  <Manager/>
  <Company>ESM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Shajahan Choudhery</dc:creator>
  <cp:keywords/>
  <dc:description/>
  <cp:lastModifiedBy>Ampeglio Amore</cp:lastModifiedBy>
  <cp:revision/>
  <dcterms:created xsi:type="dcterms:W3CDTF">1997-04-23T13:11:49Z</dcterms:created>
  <dcterms:modified xsi:type="dcterms:W3CDTF">2023-10-03T12:48:31Z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0x01010005B72AC4A09CDF4C84793DB8B53C6549</vt:lpwstr>
  </property>
  <property fmtid="{D5CDD505-2E9C-101B-9397-08002B2CF9AE}" pid="3" name="SV_QUERY_LIST_4F35BF76-6C0D-4D9B-82B2-816C12CF3733">
    <vt:lpwstr>empty_477D106A-C0D6-4607-AEBD-E2C9D60EA279</vt:lpwstr>
  </property>
  <property fmtid="{D5CDD505-2E9C-101B-9397-08002B2CF9AE}" pid="4" name="_dlc_DocIdItemGuid">
    <vt:lpwstr>cbe69b74-1f4c-4f81-89e4-8085a9fca77f</vt:lpwstr>
  </property>
  <property fmtid="{D5CDD505-2E9C-101B-9397-08002B2CF9AE}" pid="5" name="MSIP_Label_1764a71f-7e5e-4aeb-ba26-1fccf4925c1d_Enabled">
    <vt:lpwstr>true</vt:lpwstr>
  </property>
  <property fmtid="{D5CDD505-2E9C-101B-9397-08002B2CF9AE}" pid="6" name="MSIP_Label_1764a71f-7e5e-4aeb-ba26-1fccf4925c1d_SetDate">
    <vt:lpwstr>2022-06-29T09:22:58Z</vt:lpwstr>
  </property>
  <property fmtid="{D5CDD505-2E9C-101B-9397-08002B2CF9AE}" pid="7" name="MSIP_Label_1764a71f-7e5e-4aeb-ba26-1fccf4925c1d_Method">
    <vt:lpwstr>Standard</vt:lpwstr>
  </property>
  <property fmtid="{D5CDD505-2E9C-101B-9397-08002B2CF9AE}" pid="8" name="MSIP_Label_1764a71f-7e5e-4aeb-ba26-1fccf4925c1d_Name">
    <vt:lpwstr>Internal</vt:lpwstr>
  </property>
  <property fmtid="{D5CDD505-2E9C-101B-9397-08002B2CF9AE}" pid="9" name="MSIP_Label_1764a71f-7e5e-4aeb-ba26-1fccf4925c1d_SiteId">
    <vt:lpwstr>98e29ecf-22bf-49bc-85a7-51537b56ef79</vt:lpwstr>
  </property>
  <property fmtid="{D5CDD505-2E9C-101B-9397-08002B2CF9AE}" pid="10" name="MSIP_Label_1764a71f-7e5e-4aeb-ba26-1fccf4925c1d_ActionId">
    <vt:lpwstr>61f12622-7064-4c23-8398-1f232aca62bd</vt:lpwstr>
  </property>
  <property fmtid="{D5CDD505-2E9C-101B-9397-08002B2CF9AE}" pid="11" name="MSIP_Label_1764a71f-7e5e-4aeb-ba26-1fccf4925c1d_ContentBits">
    <vt:lpwstr>1</vt:lpwstr>
  </property>
  <property fmtid="{D5CDD505-2E9C-101B-9397-08002B2CF9AE}" pid="12" name="MediaServiceImageTags">
    <vt:lpwstr/>
  </property>
  <property fmtid="{D5CDD505-2E9C-101B-9397-08002B2CF9AE}" pid="13" name="SV_HIDDEN_GRID_QUERY_LIST_4F35BF76-6C0D-4D9B-82B2-816C12CF3733">
    <vt:lpwstr>empty_477D106A-C0D6-4607-AEBD-E2C9D60EA279</vt:lpwstr>
  </property>
</Properties>
</file>