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a.amore\Downloads\"/>
    </mc:Choice>
  </mc:AlternateContent>
  <xr:revisionPtr revIDLastSave="0" documentId="13_ncr:1_{99607108-AEAF-435C-9028-0A618BD227FB}" xr6:coauthVersionLast="47" xr6:coauthVersionMax="47" xr10:uidLastSave="{00000000-0000-0000-0000-000000000000}"/>
  <bookViews>
    <workbookView xWindow="28680" yWindow="2190" windowWidth="29040" windowHeight="17025" xr2:uid="{00000000-000D-0000-FFFF-FFFF00000000}"/>
  </bookViews>
  <sheets>
    <sheet name="Introduction" sheetId="29" r:id="rId1"/>
    <sheet name="Annual Performance Report" sheetId="33" r:id="rId2"/>
    <sheet name="Q1" sheetId="49" r:id="rId3"/>
    <sheet name="Q2" sheetId="84" r:id="rId4"/>
    <sheet name="Q3" sheetId="85" r:id="rId5"/>
    <sheet name="Q4" sheetId="86" r:id="rId6"/>
    <sheet name="KPI example" sheetId="80" r:id="rId7"/>
  </sheets>
  <externalReferences>
    <externalReference r:id="rId8"/>
  </externalReferences>
  <definedNames>
    <definedName name="__KPI1" localSheetId="0">'[1]Data-Table'!#REF!</definedName>
    <definedName name="__KPI1" localSheetId="2">'[1]Data-Table'!#REF!</definedName>
    <definedName name="__KPI1" localSheetId="3">'[1]Data-Table'!#REF!</definedName>
    <definedName name="__KPI1" localSheetId="4">'[1]Data-Table'!#REF!</definedName>
    <definedName name="__KPI1" localSheetId="5">'[1]Data-Table'!#REF!</definedName>
    <definedName name="__KPI1">'[1]Data-Table'!#REF!</definedName>
    <definedName name="_KPI1" localSheetId="0">#REF!</definedName>
    <definedName name="_KPI1" localSheetId="2">#REF!</definedName>
    <definedName name="_KPI1" localSheetId="3">#REF!</definedName>
    <definedName name="_KPI1" localSheetId="4">#REF!</definedName>
    <definedName name="_KPI1" localSheetId="5">#REF!</definedName>
    <definedName name="_KPI1">#REF!</definedName>
    <definedName name="_KPI3" localSheetId="0">#REF!</definedName>
    <definedName name="_KPI3" localSheetId="2">#REF!</definedName>
    <definedName name="_KPI3" localSheetId="3">#REF!</definedName>
    <definedName name="_KPI3" localSheetId="4">#REF!</definedName>
    <definedName name="_KPI3" localSheetId="5">#REF!</definedName>
    <definedName name="_KPI3">#REF!</definedName>
    <definedName name="Availability" localSheetId="0">#REF!</definedName>
    <definedName name="Availability" localSheetId="2">#REF!</definedName>
    <definedName name="Availability" localSheetId="3">#REF!</definedName>
    <definedName name="Availability" localSheetId="4">#REF!</definedName>
    <definedName name="Availability" localSheetId="5">#REF!</definedName>
    <definedName name="Availability">#REF!</definedName>
    <definedName name="Distribution" localSheetId="0">#REF!</definedName>
    <definedName name="Distribution" localSheetId="2">#REF!</definedName>
    <definedName name="Distribution" localSheetId="3">#REF!</definedName>
    <definedName name="Distribution" localSheetId="4">#REF!</definedName>
    <definedName name="Distribution" localSheetId="5">#REF!</definedName>
    <definedName name="Distribution">#REF!</definedName>
    <definedName name="EXAMPLES" localSheetId="0">#REF!</definedName>
    <definedName name="EXAMPLES" localSheetId="2">#REF!</definedName>
    <definedName name="EXAMPLES" localSheetId="3">#REF!</definedName>
    <definedName name="EXAMPLES" localSheetId="4">#REF!</definedName>
    <definedName name="EXAMPLES" localSheetId="5">#REF!</definedName>
    <definedName name="EXAMPLES">#REF!</definedName>
    <definedName name="Fire" localSheetId="0">#REF!</definedName>
    <definedName name="Fire" localSheetId="2">#REF!</definedName>
    <definedName name="Fire" localSheetId="3">#REF!</definedName>
    <definedName name="Fire" localSheetId="4">#REF!</definedName>
    <definedName name="Fire" localSheetId="5">#REF!</definedName>
    <definedName name="Fire">#REF!</definedName>
    <definedName name="hä" localSheetId="2">'[1]Data-Table'!#REF!</definedName>
    <definedName name="hä" localSheetId="3">'[1]Data-Table'!#REF!</definedName>
    <definedName name="hä" localSheetId="4">'[1]Data-Table'!#REF!</definedName>
    <definedName name="hä" localSheetId="5">'[1]Data-Table'!#REF!</definedName>
    <definedName name="hä">'[1]Data-Table'!#REF!</definedName>
    <definedName name="Heat" localSheetId="0">#REF!</definedName>
    <definedName name="Heat" localSheetId="2">#REF!</definedName>
    <definedName name="Heat" localSheetId="3">#REF!</definedName>
    <definedName name="Heat" localSheetId="4">#REF!</definedName>
    <definedName name="Heat" localSheetId="5">#REF!</definedName>
    <definedName name="Heat">#REF!</definedName>
    <definedName name="KPI" localSheetId="0">#REF!</definedName>
    <definedName name="KPI" localSheetId="2">#REF!</definedName>
    <definedName name="KPI" localSheetId="3">#REF!</definedName>
    <definedName name="KPI" localSheetId="4">#REF!</definedName>
    <definedName name="KPI" localSheetId="5">#REF!</definedName>
    <definedName name="KPI">#REF!</definedName>
    <definedName name="KPI_3" localSheetId="3">'Q2'!$H$12:$J$12,'Q2'!$M$12</definedName>
    <definedName name="KPI_3" localSheetId="4">'Q3'!$H$12:$J$12,'Q3'!$M$12</definedName>
    <definedName name="KPI_3" localSheetId="5">'Q4'!$H$12:$J$12,'Q4'!$M$12</definedName>
    <definedName name="KPI_3">'Q1'!$H$12:$J$12,'Q1'!$M$12</definedName>
    <definedName name="KPI´s" localSheetId="0">#REF!</definedName>
    <definedName name="KPI´s" localSheetId="2">#REF!</definedName>
    <definedName name="KPI´s" localSheetId="3">#REF!</definedName>
    <definedName name="KPI´s" localSheetId="4">#REF!</definedName>
    <definedName name="KPI´s" localSheetId="5">#REF!</definedName>
    <definedName name="KPI´s">#REF!</definedName>
    <definedName name="KPIS" localSheetId="0">#REF!</definedName>
    <definedName name="KPIS" localSheetId="2">#REF!</definedName>
    <definedName name="KPIS" localSheetId="3">#REF!</definedName>
    <definedName name="KPIS" localSheetId="4">#REF!</definedName>
    <definedName name="KPIS" localSheetId="5">#REF!</definedName>
    <definedName name="KPIS">#REF!</definedName>
    <definedName name="Monitoring" localSheetId="0">#REF!</definedName>
    <definedName name="Monitoring" localSheetId="2">#REF!</definedName>
    <definedName name="Monitoring" localSheetId="3">#REF!</definedName>
    <definedName name="Monitoring" localSheetId="4">#REF!</definedName>
    <definedName name="Monitoring" localSheetId="5">#REF!</definedName>
    <definedName name="Monitoring">#REF!</definedName>
    <definedName name="Pillar" localSheetId="0">#REF!</definedName>
    <definedName name="Pillar" localSheetId="2">#REF!</definedName>
    <definedName name="Pillar" localSheetId="3">#REF!</definedName>
    <definedName name="Pillar" localSheetId="4">#REF!</definedName>
    <definedName name="Pillar" localSheetId="5">#REF!</definedName>
    <definedName name="Pillar">#REF!</definedName>
    <definedName name="Pillars" localSheetId="0">#REF!</definedName>
    <definedName name="Pillars" localSheetId="2">#REF!</definedName>
    <definedName name="Pillars" localSheetId="3">#REF!</definedName>
    <definedName name="Pillars" localSheetId="4">#REF!</definedName>
    <definedName name="Pillars" localSheetId="5">#REF!</definedName>
    <definedName name="Pillars">#REF!</definedName>
    <definedName name="Pillars2" localSheetId="0">#REF!</definedName>
    <definedName name="Pillars2" localSheetId="2">#REF!</definedName>
    <definedName name="Pillars2" localSheetId="3">#REF!</definedName>
    <definedName name="Pillars2" localSheetId="4">#REF!</definedName>
    <definedName name="Pillars2" localSheetId="5">#REF!</definedName>
    <definedName name="Pillars2">#REF!</definedName>
    <definedName name="Pillars3" localSheetId="0">#REF!</definedName>
    <definedName name="Pillars3" localSheetId="2">#REF!</definedName>
    <definedName name="Pillars3" localSheetId="3">#REF!</definedName>
    <definedName name="Pillars3" localSheetId="4">#REF!</definedName>
    <definedName name="Pillars3" localSheetId="5">#REF!</definedName>
    <definedName name="Pillars3">#REF!</definedName>
    <definedName name="Power" localSheetId="0">#REF!</definedName>
    <definedName name="Power" localSheetId="2">#REF!</definedName>
    <definedName name="Power" localSheetId="3">#REF!</definedName>
    <definedName name="Power" localSheetId="4">#REF!</definedName>
    <definedName name="Power" localSheetId="5">#REF!</definedName>
    <definedName name="Power">#REF!</definedName>
    <definedName name="Protection" localSheetId="0">#REF!</definedName>
    <definedName name="Protection" localSheetId="2">#REF!</definedName>
    <definedName name="Protection" localSheetId="3">#REF!</definedName>
    <definedName name="Protection" localSheetId="4">#REF!</definedName>
    <definedName name="Protection" localSheetId="5">#REF!</definedName>
    <definedName name="Protection">#REF!</definedName>
    <definedName name="REFERENCE" localSheetId="0">#REF!</definedName>
    <definedName name="REFERENCE" localSheetId="2">#REF!</definedName>
    <definedName name="REFERENCE" localSheetId="3">#REF!</definedName>
    <definedName name="REFERENCE" localSheetId="4">#REF!</definedName>
    <definedName name="REFERENCE" localSheetId="5">#REF!</definedName>
    <definedName name="REFERENCE">#REF!</definedName>
    <definedName name="Rep." localSheetId="0">#REF!</definedName>
    <definedName name="Rep." localSheetId="2">#REF!</definedName>
    <definedName name="Rep." localSheetId="3">#REF!</definedName>
    <definedName name="Rep." localSheetId="4">#REF!</definedName>
    <definedName name="Rep." localSheetId="5">#REF!</definedName>
    <definedName name="Rep.">#REF!</definedName>
    <definedName name="Repetition" localSheetId="0">#REF!</definedName>
    <definedName name="Repetition" localSheetId="2">#REF!</definedName>
    <definedName name="Repetition" localSheetId="3">#REF!</definedName>
    <definedName name="Repetition" localSheetId="4">#REF!</definedName>
    <definedName name="Repetition" localSheetId="5">#REF!</definedName>
    <definedName name="Repetition">#REF!</definedName>
    <definedName name="Security" localSheetId="0">#REF!</definedName>
    <definedName name="Security" localSheetId="2">#REF!</definedName>
    <definedName name="Security" localSheetId="3">#REF!</definedName>
    <definedName name="Security" localSheetId="4">#REF!</definedName>
    <definedName name="Security" localSheetId="5">#REF!</definedName>
    <definedName name="Security">#REF!</definedName>
    <definedName name="SERVICECATEGORY" localSheetId="0">#REF!</definedName>
    <definedName name="SERVICECATEGORY" localSheetId="2">#REF!</definedName>
    <definedName name="SERVICECATEGORY" localSheetId="3">#REF!</definedName>
    <definedName name="SERVICECATEGORY" localSheetId="4">#REF!</definedName>
    <definedName name="SERVICECATEGORY" localSheetId="5">#REF!</definedName>
    <definedName name="SERVICECATEGORY">#REF!</definedName>
    <definedName name="te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3" i="49" l="1"/>
  <c r="AS25" i="86"/>
  <c r="AT25" i="86" s="1"/>
  <c r="AT26" i="86" s="1"/>
  <c r="AO25" i="86"/>
  <c r="AP25" i="86" s="1"/>
  <c r="AP26" i="86" s="1"/>
  <c r="AK25" i="86"/>
  <c r="AL25" i="86" s="1"/>
  <c r="AL26" i="86" s="1"/>
  <c r="AG25" i="86"/>
  <c r="AH25" i="86" s="1"/>
  <c r="AH26" i="86" s="1"/>
  <c r="AC25" i="86"/>
  <c r="AD25" i="86" s="1"/>
  <c r="AD26" i="86" s="1"/>
  <c r="Y25" i="86"/>
  <c r="Z25" i="86" s="1"/>
  <c r="Z26" i="86" s="1"/>
  <c r="U25" i="86"/>
  <c r="V25" i="86" s="1"/>
  <c r="V26" i="86" s="1"/>
  <c r="R25" i="86"/>
  <c r="Q25" i="86"/>
  <c r="Q23" i="86"/>
  <c r="F23" i="86"/>
  <c r="R21" i="86"/>
  <c r="S21" i="86" s="1"/>
  <c r="R20" i="86"/>
  <c r="S20" i="86" s="1"/>
  <c r="AT19" i="86"/>
  <c r="AU19" i="86" s="1"/>
  <c r="AP19" i="86"/>
  <c r="AQ19" i="86" s="1"/>
  <c r="AL19" i="86"/>
  <c r="AM19" i="86" s="1"/>
  <c r="AH19" i="86"/>
  <c r="AI19" i="86" s="1"/>
  <c r="AD19" i="86"/>
  <c r="AE19" i="86" s="1"/>
  <c r="Z19" i="86"/>
  <c r="AA19" i="86" s="1"/>
  <c r="V19" i="86"/>
  <c r="W19" i="86" s="1"/>
  <c r="AT18" i="86"/>
  <c r="AU18" i="86" s="1"/>
  <c r="AP18" i="86"/>
  <c r="AQ18" i="86" s="1"/>
  <c r="AL18" i="86"/>
  <c r="AM18" i="86" s="1"/>
  <c r="AH18" i="86"/>
  <c r="AI18" i="86" s="1"/>
  <c r="AD18" i="86"/>
  <c r="AE18" i="86" s="1"/>
  <c r="Z18" i="86"/>
  <c r="AA18" i="86" s="1"/>
  <c r="V18" i="86"/>
  <c r="W18" i="86" s="1"/>
  <c r="AT17" i="86"/>
  <c r="AU17" i="86" s="1"/>
  <c r="AP17" i="86"/>
  <c r="AQ17" i="86" s="1"/>
  <c r="AL17" i="86"/>
  <c r="AM17" i="86" s="1"/>
  <c r="AH17" i="86"/>
  <c r="AI17" i="86" s="1"/>
  <c r="AD17" i="86"/>
  <c r="AE17" i="86" s="1"/>
  <c r="Z17" i="86"/>
  <c r="AA17" i="86" s="1"/>
  <c r="V17" i="86"/>
  <c r="W17" i="86" s="1"/>
  <c r="AT16" i="86"/>
  <c r="AU16" i="86" s="1"/>
  <c r="AP16" i="86"/>
  <c r="AQ16" i="86" s="1"/>
  <c r="AL16" i="86"/>
  <c r="AM16" i="86" s="1"/>
  <c r="AH16" i="86"/>
  <c r="AI16" i="86" s="1"/>
  <c r="AD16" i="86"/>
  <c r="AE16" i="86" s="1"/>
  <c r="Z16" i="86"/>
  <c r="AA16" i="86" s="1"/>
  <c r="V16" i="86"/>
  <c r="W16" i="86" s="1"/>
  <c r="AT15" i="86"/>
  <c r="AU15" i="86" s="1"/>
  <c r="AP15" i="86"/>
  <c r="AQ15" i="86" s="1"/>
  <c r="AL15" i="86"/>
  <c r="AM15" i="86" s="1"/>
  <c r="AH15" i="86"/>
  <c r="AI15" i="86" s="1"/>
  <c r="AD15" i="86"/>
  <c r="AE15" i="86" s="1"/>
  <c r="Z15" i="86"/>
  <c r="AA15" i="86" s="1"/>
  <c r="V15" i="86"/>
  <c r="W15" i="86" s="1"/>
  <c r="AT14" i="86"/>
  <c r="AU14" i="86" s="1"/>
  <c r="AP14" i="86"/>
  <c r="AQ14" i="86" s="1"/>
  <c r="AL14" i="86"/>
  <c r="AM14" i="86" s="1"/>
  <c r="AH14" i="86"/>
  <c r="AI14" i="86" s="1"/>
  <c r="AD14" i="86"/>
  <c r="AE14" i="86" s="1"/>
  <c r="Z14" i="86"/>
  <c r="AA14" i="86" s="1"/>
  <c r="V14" i="86"/>
  <c r="W14" i="86" s="1"/>
  <c r="AT13" i="86"/>
  <c r="AU13" i="86" s="1"/>
  <c r="AP13" i="86"/>
  <c r="AQ13" i="86" s="1"/>
  <c r="AL13" i="86"/>
  <c r="AM13" i="86" s="1"/>
  <c r="AH13" i="86"/>
  <c r="AI13" i="86" s="1"/>
  <c r="AD13" i="86"/>
  <c r="AE13" i="86" s="1"/>
  <c r="Z13" i="86"/>
  <c r="AA13" i="86" s="1"/>
  <c r="V13" i="86"/>
  <c r="W13" i="86" s="1"/>
  <c r="AT12" i="86"/>
  <c r="AU12" i="86" s="1"/>
  <c r="AP12" i="86"/>
  <c r="AQ12" i="86" s="1"/>
  <c r="AL12" i="86"/>
  <c r="AM12" i="86" s="1"/>
  <c r="AH12" i="86"/>
  <c r="AI12" i="86" s="1"/>
  <c r="AD12" i="86"/>
  <c r="AE12" i="86" s="1"/>
  <c r="Z12" i="86"/>
  <c r="AA12" i="86" s="1"/>
  <c r="V12" i="86"/>
  <c r="W12" i="86" s="1"/>
  <c r="AT11" i="86"/>
  <c r="AU11" i="86" s="1"/>
  <c r="AP11" i="86"/>
  <c r="AQ11" i="86" s="1"/>
  <c r="AL11" i="86"/>
  <c r="AM11" i="86" s="1"/>
  <c r="AH11" i="86"/>
  <c r="AI11" i="86" s="1"/>
  <c r="AD11" i="86"/>
  <c r="AE11" i="86" s="1"/>
  <c r="Z11" i="86"/>
  <c r="AA11" i="86" s="1"/>
  <c r="V11" i="86"/>
  <c r="W11" i="86" s="1"/>
  <c r="AT10" i="86"/>
  <c r="AU10" i="86" s="1"/>
  <c r="AP10" i="86"/>
  <c r="AQ10" i="86" s="1"/>
  <c r="AL10" i="86"/>
  <c r="AM10" i="86" s="1"/>
  <c r="AH10" i="86"/>
  <c r="AI10" i="86" s="1"/>
  <c r="AD10" i="86"/>
  <c r="AE10" i="86" s="1"/>
  <c r="Z10" i="86"/>
  <c r="AA10" i="86" s="1"/>
  <c r="V10" i="86"/>
  <c r="W10" i="86" s="1"/>
  <c r="J3" i="86"/>
  <c r="I3" i="86"/>
  <c r="H3" i="86"/>
  <c r="K2" i="86"/>
  <c r="J2" i="86"/>
  <c r="I2" i="86"/>
  <c r="H2" i="86"/>
  <c r="AS25" i="85"/>
  <c r="AT25" i="85" s="1"/>
  <c r="AT26" i="85" s="1"/>
  <c r="AO25" i="85"/>
  <c r="AP25" i="85" s="1"/>
  <c r="AP26" i="85" s="1"/>
  <c r="AK25" i="85"/>
  <c r="AL25" i="85" s="1"/>
  <c r="AL26" i="85" s="1"/>
  <c r="AC25" i="85"/>
  <c r="AD25" i="85" s="1"/>
  <c r="AD26" i="85" s="1"/>
  <c r="Y25" i="85"/>
  <c r="Z25" i="85" s="1"/>
  <c r="Z26" i="85" s="1"/>
  <c r="Q25" i="85"/>
  <c r="R25" i="85" s="1"/>
  <c r="Q23" i="85"/>
  <c r="F23" i="85"/>
  <c r="R21" i="85"/>
  <c r="S21" i="85" s="1"/>
  <c r="S20" i="85"/>
  <c r="R20" i="85"/>
  <c r="AU19" i="85"/>
  <c r="AT19" i="85"/>
  <c r="AP19" i="85"/>
  <c r="AQ19" i="85" s="1"/>
  <c r="AL19" i="85"/>
  <c r="AM19" i="85" s="1"/>
  <c r="AI19" i="85"/>
  <c r="AH19" i="85"/>
  <c r="AD19" i="85"/>
  <c r="AE19" i="85" s="1"/>
  <c r="Z19" i="85"/>
  <c r="AA19" i="85" s="1"/>
  <c r="V19" i="85"/>
  <c r="W19" i="85" s="1"/>
  <c r="AT18" i="85"/>
  <c r="AU18" i="85" s="1"/>
  <c r="AQ18" i="85"/>
  <c r="AP18" i="85"/>
  <c r="AM18" i="85"/>
  <c r="AL18" i="85"/>
  <c r="AH18" i="85"/>
  <c r="AI18" i="85" s="1"/>
  <c r="AE18" i="85"/>
  <c r="AD18" i="85"/>
  <c r="AA18" i="85"/>
  <c r="Z18" i="85"/>
  <c r="V18" i="85"/>
  <c r="W18" i="85" s="1"/>
  <c r="AT17" i="85"/>
  <c r="AU17" i="85" s="1"/>
  <c r="AP17" i="85"/>
  <c r="AQ17" i="85" s="1"/>
  <c r="AL17" i="85"/>
  <c r="AM17" i="85" s="1"/>
  <c r="AI17" i="85"/>
  <c r="AH17" i="85"/>
  <c r="AD17" i="85"/>
  <c r="AE17" i="85" s="1"/>
  <c r="Z17" i="85"/>
  <c r="AA17" i="85" s="1"/>
  <c r="W17" i="85"/>
  <c r="V17" i="85"/>
  <c r="AU16" i="85"/>
  <c r="AT16" i="85"/>
  <c r="AP16" i="85"/>
  <c r="AQ16" i="85" s="1"/>
  <c r="AM16" i="85"/>
  <c r="AL16" i="85"/>
  <c r="AH16" i="85"/>
  <c r="AI16" i="85" s="1"/>
  <c r="AD16" i="85"/>
  <c r="AE16" i="85" s="1"/>
  <c r="Z16" i="85"/>
  <c r="AA16" i="85" s="1"/>
  <c r="V16" i="85"/>
  <c r="W16" i="85" s="1"/>
  <c r="AT15" i="85"/>
  <c r="AU15" i="85" s="1"/>
  <c r="AQ15" i="85"/>
  <c r="AP15" i="85"/>
  <c r="AL15" i="85"/>
  <c r="AM15" i="85" s="1"/>
  <c r="AI15" i="85"/>
  <c r="AH15" i="85"/>
  <c r="AE15" i="85"/>
  <c r="AD15" i="85"/>
  <c r="Z15" i="85"/>
  <c r="AA15" i="85" s="1"/>
  <c r="V15" i="85"/>
  <c r="W15" i="85" s="1"/>
  <c r="AU14" i="85"/>
  <c r="AT14" i="85"/>
  <c r="AP14" i="85"/>
  <c r="AQ14" i="85" s="1"/>
  <c r="AL14" i="85"/>
  <c r="AM14" i="85" s="1"/>
  <c r="AH14" i="85"/>
  <c r="AI14" i="85" s="1"/>
  <c r="AD14" i="85"/>
  <c r="AE14" i="85" s="1"/>
  <c r="AA14" i="85"/>
  <c r="Z14" i="85"/>
  <c r="W14" i="85"/>
  <c r="V14" i="85"/>
  <c r="AT13" i="85"/>
  <c r="AU13" i="85" s="1"/>
  <c r="AP13" i="85"/>
  <c r="AQ13" i="85" s="1"/>
  <c r="AL13" i="85"/>
  <c r="AM13" i="85" s="1"/>
  <c r="AH13" i="85"/>
  <c r="AI13" i="85" s="1"/>
  <c r="AD13" i="85"/>
  <c r="AE13" i="85" s="1"/>
  <c r="Z13" i="85"/>
  <c r="AA13" i="85" s="1"/>
  <c r="V13" i="85"/>
  <c r="W13" i="85" s="1"/>
  <c r="AT12" i="85"/>
  <c r="AU12" i="85" s="1"/>
  <c r="AP12" i="85"/>
  <c r="AQ12" i="85" s="1"/>
  <c r="AL12" i="85"/>
  <c r="AM12" i="85" s="1"/>
  <c r="AH12" i="85"/>
  <c r="AI12" i="85" s="1"/>
  <c r="AD12" i="85"/>
  <c r="AE12" i="85" s="1"/>
  <c r="Z12" i="85"/>
  <c r="AA12" i="85" s="1"/>
  <c r="V12" i="85"/>
  <c r="W12" i="85" s="1"/>
  <c r="AT11" i="85"/>
  <c r="AU11" i="85" s="1"/>
  <c r="AP11" i="85"/>
  <c r="AQ11" i="85" s="1"/>
  <c r="AL11" i="85"/>
  <c r="AM11" i="85" s="1"/>
  <c r="AH11" i="85"/>
  <c r="AI11" i="85" s="1"/>
  <c r="AD11" i="85"/>
  <c r="AE11" i="85" s="1"/>
  <c r="AA11" i="85"/>
  <c r="Z11" i="85"/>
  <c r="V11" i="85"/>
  <c r="W11" i="85" s="1"/>
  <c r="AU10" i="85"/>
  <c r="AT10" i="85"/>
  <c r="AQ10" i="85"/>
  <c r="AP10" i="85"/>
  <c r="AL10" i="85"/>
  <c r="AM10" i="85" s="1"/>
  <c r="AH10" i="85"/>
  <c r="AI10" i="85" s="1"/>
  <c r="AE10" i="85"/>
  <c r="AD10" i="85"/>
  <c r="Z10" i="85"/>
  <c r="AA10" i="85" s="1"/>
  <c r="V10" i="85"/>
  <c r="W10" i="85" s="1"/>
  <c r="J3" i="85"/>
  <c r="I3" i="85"/>
  <c r="H3" i="85"/>
  <c r="K2" i="85"/>
  <c r="J2" i="85"/>
  <c r="I2" i="85"/>
  <c r="H2" i="85"/>
  <c r="AS25" i="84"/>
  <c r="AT25" i="84" s="1"/>
  <c r="AT26" i="84" s="1"/>
  <c r="AO25" i="84"/>
  <c r="AP25" i="84" s="1"/>
  <c r="AP26" i="84" s="1"/>
  <c r="AK25" i="84"/>
  <c r="AL25" i="84" s="1"/>
  <c r="AL26" i="84" s="1"/>
  <c r="AG25" i="84"/>
  <c r="AH25" i="84" s="1"/>
  <c r="AH26" i="84" s="1"/>
  <c r="AC25" i="84"/>
  <c r="AD25" i="84" s="1"/>
  <c r="AD26" i="84" s="1"/>
  <c r="Y25" i="84"/>
  <c r="Z25" i="84" s="1"/>
  <c r="Z26" i="84" s="1"/>
  <c r="Q25" i="84"/>
  <c r="R25" i="84" s="1"/>
  <c r="Q23" i="84"/>
  <c r="F23" i="84"/>
  <c r="R21" i="84"/>
  <c r="S21" i="84" s="1"/>
  <c r="R20" i="84"/>
  <c r="S20" i="84" s="1"/>
  <c r="AU19" i="84"/>
  <c r="AT19" i="84"/>
  <c r="AP19" i="84"/>
  <c r="AQ19" i="84" s="1"/>
  <c r="AL19" i="84"/>
  <c r="AM19" i="84" s="1"/>
  <c r="AH19" i="84"/>
  <c r="AI19" i="84" s="1"/>
  <c r="AE19" i="84"/>
  <c r="AD19" i="84"/>
  <c r="Z19" i="84"/>
  <c r="AA19" i="84" s="1"/>
  <c r="V19" i="84"/>
  <c r="W19" i="84" s="1"/>
  <c r="AT18" i="84"/>
  <c r="AU18" i="84" s="1"/>
  <c r="AQ18" i="84"/>
  <c r="AP18" i="84"/>
  <c r="AL18" i="84"/>
  <c r="AM18" i="84" s="1"/>
  <c r="AH18" i="84"/>
  <c r="AI18" i="84" s="1"/>
  <c r="AD18" i="84"/>
  <c r="AE18" i="84" s="1"/>
  <c r="Z18" i="84"/>
  <c r="AA18" i="84" s="1"/>
  <c r="V18" i="84"/>
  <c r="W18" i="84" s="1"/>
  <c r="AT17" i="84"/>
  <c r="AU17" i="84" s="1"/>
  <c r="AP17" i="84"/>
  <c r="AQ17" i="84" s="1"/>
  <c r="AL17" i="84"/>
  <c r="AM17" i="84" s="1"/>
  <c r="AH17" i="84"/>
  <c r="AI17" i="84" s="1"/>
  <c r="AD17" i="84"/>
  <c r="AE17" i="84" s="1"/>
  <c r="Z17" i="84"/>
  <c r="AA17" i="84" s="1"/>
  <c r="V17" i="84"/>
  <c r="W17" i="84" s="1"/>
  <c r="AT16" i="84"/>
  <c r="AU16" i="84" s="1"/>
  <c r="AP16" i="84"/>
  <c r="AQ16" i="84" s="1"/>
  <c r="AL16" i="84"/>
  <c r="AM16" i="84" s="1"/>
  <c r="AH16" i="84"/>
  <c r="AI16" i="84" s="1"/>
  <c r="AD16" i="84"/>
  <c r="AE16" i="84" s="1"/>
  <c r="Z16" i="84"/>
  <c r="AA16" i="84" s="1"/>
  <c r="V16" i="84"/>
  <c r="W16" i="84" s="1"/>
  <c r="AU15" i="84"/>
  <c r="AT15" i="84"/>
  <c r="AP15" i="84"/>
  <c r="AQ15" i="84" s="1"/>
  <c r="AL15" i="84"/>
  <c r="AM15" i="84" s="1"/>
  <c r="AH15" i="84"/>
  <c r="AI15" i="84" s="1"/>
  <c r="AE15" i="84"/>
  <c r="AD15" i="84"/>
  <c r="Z15" i="84"/>
  <c r="AA15" i="84" s="1"/>
  <c r="V15" i="84"/>
  <c r="W15" i="84" s="1"/>
  <c r="AT14" i="84"/>
  <c r="AU14" i="84" s="1"/>
  <c r="AQ14" i="84"/>
  <c r="AP14" i="84"/>
  <c r="AL14" i="84"/>
  <c r="AM14" i="84" s="1"/>
  <c r="AH14" i="84"/>
  <c r="AI14" i="84" s="1"/>
  <c r="AD14" i="84"/>
  <c r="AE14" i="84" s="1"/>
  <c r="AA14" i="84"/>
  <c r="Z14" i="84"/>
  <c r="V14" i="84"/>
  <c r="W14" i="84" s="1"/>
  <c r="AT13" i="84"/>
  <c r="AU13" i="84" s="1"/>
  <c r="AP13" i="84"/>
  <c r="AQ13" i="84" s="1"/>
  <c r="AL13" i="84"/>
  <c r="AM13" i="84" s="1"/>
  <c r="AH13" i="84"/>
  <c r="AI13" i="84" s="1"/>
  <c r="AD13" i="84"/>
  <c r="AE13" i="84" s="1"/>
  <c r="Z13" i="84"/>
  <c r="AA13" i="84" s="1"/>
  <c r="V13" i="84"/>
  <c r="W13" i="84" s="1"/>
  <c r="AT12" i="84"/>
  <c r="AU12" i="84" s="1"/>
  <c r="AP12" i="84"/>
  <c r="AQ12" i="84" s="1"/>
  <c r="AL12" i="84"/>
  <c r="AM12" i="84" s="1"/>
  <c r="AH12" i="84"/>
  <c r="AI12" i="84" s="1"/>
  <c r="AD12" i="84"/>
  <c r="AE12" i="84" s="1"/>
  <c r="Z12" i="84"/>
  <c r="AA12" i="84" s="1"/>
  <c r="V12" i="84"/>
  <c r="W12" i="84" s="1"/>
  <c r="AT11" i="84"/>
  <c r="AU11" i="84" s="1"/>
  <c r="AP11" i="84"/>
  <c r="AQ11" i="84" s="1"/>
  <c r="AL11" i="84"/>
  <c r="AM11" i="84" s="1"/>
  <c r="AH11" i="84"/>
  <c r="AI11" i="84" s="1"/>
  <c r="AE11" i="84"/>
  <c r="AD11" i="84"/>
  <c r="Z11" i="84"/>
  <c r="AA11" i="84" s="1"/>
  <c r="V11" i="84"/>
  <c r="W11" i="84" s="1"/>
  <c r="AT10" i="84"/>
  <c r="AU10" i="84" s="1"/>
  <c r="AQ10" i="84"/>
  <c r="AP10" i="84"/>
  <c r="AL10" i="84"/>
  <c r="AM10" i="84" s="1"/>
  <c r="AH10" i="84"/>
  <c r="AI10" i="84" s="1"/>
  <c r="AD10" i="84"/>
  <c r="AE10" i="84" s="1"/>
  <c r="Z10" i="84"/>
  <c r="AA10" i="84" s="1"/>
  <c r="V10" i="84"/>
  <c r="W10" i="84" s="1"/>
  <c r="J3" i="84"/>
  <c r="I3" i="84"/>
  <c r="H3" i="84"/>
  <c r="K2" i="84"/>
  <c r="J2" i="84"/>
  <c r="I2" i="84"/>
  <c r="H2" i="84"/>
  <c r="AT19" i="49"/>
  <c r="AU19" i="49" s="1"/>
  <c r="AT18" i="49"/>
  <c r="AU18" i="49" s="1"/>
  <c r="AT17" i="49"/>
  <c r="AU17" i="49" s="1"/>
  <c r="AT16" i="49"/>
  <c r="AU16" i="49" s="1"/>
  <c r="AT15" i="49"/>
  <c r="AU15" i="49" s="1"/>
  <c r="AT14" i="49"/>
  <c r="AU14" i="49" s="1"/>
  <c r="AT13" i="49"/>
  <c r="AU13" i="49" s="1"/>
  <c r="AT12" i="49"/>
  <c r="AU12" i="49" s="1"/>
  <c r="AT11" i="49"/>
  <c r="AS25" i="49" s="1"/>
  <c r="AT25" i="49" s="1"/>
  <c r="AT10" i="49"/>
  <c r="AU10" i="49" s="1"/>
  <c r="AP19" i="49"/>
  <c r="AQ19" i="49" s="1"/>
  <c r="AP18" i="49"/>
  <c r="AQ18" i="49" s="1"/>
  <c r="AP17" i="49"/>
  <c r="AQ17" i="49" s="1"/>
  <c r="AP16" i="49"/>
  <c r="AQ16" i="49" s="1"/>
  <c r="AP15" i="49"/>
  <c r="AQ15" i="49" s="1"/>
  <c r="AP14" i="49"/>
  <c r="AQ14" i="49" s="1"/>
  <c r="AP13" i="49"/>
  <c r="AQ13" i="49" s="1"/>
  <c r="AP12" i="49"/>
  <c r="AQ12" i="49" s="1"/>
  <c r="AP11" i="49"/>
  <c r="AO25" i="49" s="1"/>
  <c r="AP25" i="49" s="1"/>
  <c r="AP10" i="49"/>
  <c r="AQ10" i="49" s="1"/>
  <c r="AL19" i="49"/>
  <c r="AM19" i="49" s="1"/>
  <c r="AL18" i="49"/>
  <c r="AM18" i="49" s="1"/>
  <c r="AL17" i="49"/>
  <c r="AM17" i="49" s="1"/>
  <c r="AL16" i="49"/>
  <c r="AM16" i="49" s="1"/>
  <c r="AL15" i="49"/>
  <c r="AM15" i="49" s="1"/>
  <c r="AL14" i="49"/>
  <c r="AM14" i="49" s="1"/>
  <c r="AL13" i="49"/>
  <c r="AM13" i="49" s="1"/>
  <c r="AL12" i="49"/>
  <c r="AM12" i="49" s="1"/>
  <c r="AL11" i="49"/>
  <c r="AK25" i="49" s="1"/>
  <c r="AL25" i="49" s="1"/>
  <c r="AL10" i="49"/>
  <c r="AM10" i="49" s="1"/>
  <c r="AH19" i="49"/>
  <c r="AI19" i="49" s="1"/>
  <c r="AH18" i="49"/>
  <c r="AI18" i="49" s="1"/>
  <c r="AH17" i="49"/>
  <c r="AI17" i="49" s="1"/>
  <c r="AH16" i="49"/>
  <c r="AI16" i="49" s="1"/>
  <c r="AH15" i="49"/>
  <c r="AI15" i="49" s="1"/>
  <c r="AH14" i="49"/>
  <c r="AI14" i="49" s="1"/>
  <c r="AH13" i="49"/>
  <c r="AI13" i="49" s="1"/>
  <c r="AH12" i="49"/>
  <c r="AI12" i="49" s="1"/>
  <c r="AH11" i="49"/>
  <c r="AI11" i="49" s="1"/>
  <c r="AH10" i="49"/>
  <c r="AI10" i="49" s="1"/>
  <c r="AD19" i="49"/>
  <c r="AE19" i="49" s="1"/>
  <c r="AD18" i="49"/>
  <c r="AE18" i="49" s="1"/>
  <c r="AD17" i="49"/>
  <c r="AE17" i="49" s="1"/>
  <c r="AD16" i="49"/>
  <c r="AE16" i="49" s="1"/>
  <c r="AD15" i="49"/>
  <c r="AE15" i="49" s="1"/>
  <c r="AD14" i="49"/>
  <c r="AE14" i="49" s="1"/>
  <c r="AD13" i="49"/>
  <c r="AE13" i="49" s="1"/>
  <c r="AD12" i="49"/>
  <c r="AE12" i="49" s="1"/>
  <c r="AD11" i="49"/>
  <c r="AD10" i="49"/>
  <c r="AE10" i="49" s="1"/>
  <c r="Z19" i="49"/>
  <c r="AA19" i="49" s="1"/>
  <c r="Z18" i="49"/>
  <c r="AA18" i="49" s="1"/>
  <c r="Z17" i="49"/>
  <c r="AA17" i="49" s="1"/>
  <c r="Z16" i="49"/>
  <c r="AA16" i="49" s="1"/>
  <c r="Z15" i="49"/>
  <c r="AA15" i="49" s="1"/>
  <c r="Z14" i="49"/>
  <c r="AA14" i="49" s="1"/>
  <c r="Z13" i="49"/>
  <c r="AA13" i="49" s="1"/>
  <c r="Z12" i="49"/>
  <c r="AA12" i="49" s="1"/>
  <c r="Z11" i="49"/>
  <c r="AA11" i="49" s="1"/>
  <c r="Z10" i="49"/>
  <c r="AA10" i="49" s="1"/>
  <c r="R20" i="49"/>
  <c r="R21" i="49"/>
  <c r="I2" i="49"/>
  <c r="J2" i="49"/>
  <c r="K2" i="49"/>
  <c r="I3" i="49"/>
  <c r="J3" i="49"/>
  <c r="H3" i="49"/>
  <c r="H2" i="49"/>
  <c r="V16" i="49"/>
  <c r="V19" i="49"/>
  <c r="W19" i="49" s="1"/>
  <c r="V18" i="49"/>
  <c r="W18" i="49" s="1"/>
  <c r="V17" i="49"/>
  <c r="W17" i="49" s="1"/>
  <c r="V15" i="49"/>
  <c r="W15" i="49" s="1"/>
  <c r="V14" i="49"/>
  <c r="W14" i="49" s="1"/>
  <c r="V13" i="49"/>
  <c r="W13" i="49" s="1"/>
  <c r="V12" i="49"/>
  <c r="W12" i="49" s="1"/>
  <c r="V11" i="49"/>
  <c r="W11" i="49" s="1"/>
  <c r="V10" i="49"/>
  <c r="W10" i="49" s="1"/>
  <c r="U25" i="84" l="1"/>
  <c r="V25" i="84" s="1"/>
  <c r="V26" i="84" s="1"/>
  <c r="L26" i="84" s="1"/>
  <c r="AG25" i="85"/>
  <c r="AH25" i="85" s="1"/>
  <c r="AH26" i="85" s="1"/>
  <c r="U25" i="85"/>
  <c r="V25" i="85" s="1"/>
  <c r="V26" i="85" s="1"/>
  <c r="L25" i="85" s="1"/>
  <c r="R26" i="84"/>
  <c r="R26" i="85"/>
  <c r="H29" i="33"/>
  <c r="R26" i="86"/>
  <c r="L26" i="86"/>
  <c r="L25" i="86"/>
  <c r="AC25" i="49"/>
  <c r="AT26" i="49"/>
  <c r="AU11" i="49"/>
  <c r="AP26" i="49"/>
  <c r="AQ11" i="49"/>
  <c r="AM11" i="49"/>
  <c r="AL26" i="49" s="1"/>
  <c r="AG25" i="49"/>
  <c r="AE11" i="49"/>
  <c r="Y25" i="49"/>
  <c r="S20" i="49"/>
  <c r="Q25" i="49"/>
  <c r="R25" i="49" s="1"/>
  <c r="U25" i="49"/>
  <c r="W16" i="49"/>
  <c r="L25" i="84" l="1"/>
  <c r="J25" i="84" s="1"/>
  <c r="D16" i="33" s="1"/>
  <c r="L26" i="85"/>
  <c r="J26" i="85" s="1"/>
  <c r="D20" i="33" s="1"/>
  <c r="J25" i="85"/>
  <c r="D19" i="33" s="1"/>
  <c r="E19" i="33"/>
  <c r="J26" i="84"/>
  <c r="D17" i="33" s="1"/>
  <c r="E17" i="33"/>
  <c r="J25" i="86"/>
  <c r="D22" i="33" s="1"/>
  <c r="E22" i="33"/>
  <c r="J26" i="86"/>
  <c r="D23" i="33" s="1"/>
  <c r="E23" i="33"/>
  <c r="V25" i="49"/>
  <c r="V26" i="49" s="1"/>
  <c r="AD25" i="49"/>
  <c r="AD26" i="49" s="1"/>
  <c r="AH25" i="49"/>
  <c r="AH26" i="49" s="1"/>
  <c r="Z25" i="49"/>
  <c r="Z26" i="49" s="1"/>
  <c r="E16" i="33" l="1"/>
  <c r="E20" i="33"/>
  <c r="S21" i="49"/>
  <c r="F23" i="49"/>
  <c r="R26" i="49" l="1"/>
  <c r="L25" i="49" s="1"/>
  <c r="L26" i="49" l="1"/>
  <c r="E13" i="33" l="1"/>
  <c r="J25" i="49"/>
  <c r="D13" i="33" s="1"/>
  <c r="J26" i="49"/>
  <c r="D14" i="33" s="1"/>
  <c r="E14" i="33"/>
  <c r="E32" i="33" s="1"/>
  <c r="G32" i="33" s="1"/>
  <c r="E31" i="33" l="1"/>
  <c r="D31" i="33" s="1"/>
  <c r="D32" i="33"/>
  <c r="G31" i="33" l="1"/>
</calcChain>
</file>

<file path=xl/sharedStrings.xml><?xml version="1.0" encoding="utf-8"?>
<sst xmlns="http://schemas.openxmlformats.org/spreadsheetml/2006/main" count="786" uniqueCount="163">
  <si>
    <t xml:space="preserve">Event Management Services </t>
  </si>
  <si>
    <t>PERFORMANCE REPORTING</t>
  </si>
  <si>
    <r>
      <t>Performance Report</t>
    </r>
    <r>
      <rPr>
        <b/>
        <sz val="12"/>
        <rFont val="Calibri"/>
        <family val="2"/>
        <scheme val="minor"/>
      </rPr>
      <t xml:space="preserve"> Events</t>
    </r>
  </si>
  <si>
    <t>Overview:                        Jan-Dec</t>
  </si>
  <si>
    <t>Evaluation Events</t>
  </si>
  <si>
    <t>Month</t>
  </si>
  <si>
    <t>Bonus/ Malus</t>
  </si>
  <si>
    <t>Bonus/ Malus
 in %</t>
  </si>
  <si>
    <t>Bonus/ Malus 
in EUR</t>
  </si>
  <si>
    <t>March (Q1)</t>
  </si>
  <si>
    <t>Bonus</t>
  </si>
  <si>
    <t xml:space="preserve">Malus </t>
  </si>
  <si>
    <t>June (Q2)</t>
  </si>
  <si>
    <t>September (Q3)</t>
  </si>
  <si>
    <t>December (Q4)</t>
  </si>
  <si>
    <t>Total Annual evaluation result</t>
  </si>
  <si>
    <t xml:space="preserve">Final Evaluation result </t>
  </si>
  <si>
    <t>Total 
Bonus/ Malus</t>
  </si>
  <si>
    <t>Total 
Bonus/ Malus 
in %</t>
  </si>
  <si>
    <t>Total Bonus/ Malus 
in EUR*</t>
  </si>
  <si>
    <t xml:space="preserve">Total 
yearly fees </t>
  </si>
  <si>
    <t>To be paid by the ESM</t>
  </si>
  <si>
    <t>To be paid by the Service Provider</t>
  </si>
  <si>
    <t xml:space="preserve">*If the final evaluation results malus, the Service Provider will be charged a maximum malus of 5% of the annual total. </t>
  </si>
  <si>
    <t>Date:</t>
  </si>
  <si>
    <t>Signature ESM representative:</t>
  </si>
  <si>
    <t>Signature Contractor representative:</t>
  </si>
  <si>
    <t>Period:</t>
  </si>
  <si>
    <t>Q1</t>
  </si>
  <si>
    <t>Performance Thresholds</t>
  </si>
  <si>
    <t>Evaluation of Performance Result</t>
  </si>
  <si>
    <t>Tolerance</t>
  </si>
  <si>
    <t>Malus</t>
  </si>
  <si>
    <t>Quarterly Evaluation</t>
  </si>
  <si>
    <t>Evaluation Event 1</t>
  </si>
  <si>
    <t>Evaluation Event 2</t>
  </si>
  <si>
    <t>Evaluation Event 3</t>
  </si>
  <si>
    <t>Evaluation Event 4</t>
  </si>
  <si>
    <t>Evaluation Event 5</t>
  </si>
  <si>
    <t>Evaluation Event 6</t>
  </si>
  <si>
    <t>Evaluation Event 7</t>
  </si>
  <si>
    <t>No.</t>
  </si>
  <si>
    <t>KPI Category</t>
  </si>
  <si>
    <t>KPI</t>
  </si>
  <si>
    <t>Criteria</t>
  </si>
  <si>
    <t xml:space="preserve">Measurement Period </t>
  </si>
  <si>
    <t>Weighting</t>
  </si>
  <si>
    <t xml:space="preserve">Evaluation description </t>
  </si>
  <si>
    <t>Evaluation</t>
  </si>
  <si>
    <t>Bonus/ 
Malus</t>
  </si>
  <si>
    <t>Malus weighted</t>
  </si>
  <si>
    <t>Compliance</t>
  </si>
  <si>
    <t>Response to event requests</t>
  </si>
  <si>
    <r>
      <t xml:space="preserve">The Service Provider will </t>
    </r>
    <r>
      <rPr>
        <b/>
        <sz val="11"/>
        <color theme="1"/>
        <rFont val="Calibri"/>
        <family val="2"/>
        <scheme val="minor"/>
      </rPr>
      <t>submit an offer</t>
    </r>
    <r>
      <rPr>
        <sz val="11"/>
        <color theme="1"/>
        <rFont val="Calibri"/>
        <family val="2"/>
        <scheme val="minor"/>
      </rPr>
      <t xml:space="preserve"> for an event </t>
    </r>
    <r>
      <rPr>
        <b/>
        <sz val="11"/>
        <color theme="1"/>
        <rFont val="Calibri"/>
        <family val="2"/>
        <scheme val="minor"/>
      </rPr>
      <t>no later than 10 ESM business days</t>
    </r>
    <r>
      <rPr>
        <sz val="11"/>
        <color theme="1"/>
        <rFont val="Calibri"/>
        <family val="2"/>
        <scheme val="minor"/>
      </rPr>
      <t xml:space="preserve"> </t>
    </r>
    <r>
      <rPr>
        <b/>
        <sz val="11"/>
        <color theme="1"/>
        <rFont val="Calibri"/>
        <family val="2"/>
        <scheme val="minor"/>
      </rPr>
      <t>after receipt of an event questionnaire from the ESM</t>
    </r>
    <r>
      <rPr>
        <sz val="11"/>
        <color theme="1"/>
        <rFont val="Calibri"/>
        <family val="2"/>
        <scheme val="minor"/>
      </rPr>
      <t>. The 10 business days will include the organisation of a kick-off meeting if deemed necessary by the Service Provider, but this will not be included in the evaluation. The Service Provider will be measured per event based on the date the offer is submitted to the ESM.</t>
    </r>
  </si>
  <si>
    <t>Per event</t>
  </si>
  <si>
    <t>On time</t>
  </si>
  <si>
    <t>1 day late</t>
  </si>
  <si>
    <t>2 days late</t>
  </si>
  <si>
    <t>3-5 days late</t>
  </si>
  <si>
    <t>6-7 days late</t>
  </si>
  <si>
    <r>
      <t xml:space="preserve">More than 
</t>
    </r>
    <r>
      <rPr>
        <b/>
        <sz val="9"/>
        <color theme="1"/>
        <rFont val="Calibri"/>
        <family val="2"/>
        <scheme val="minor"/>
      </rPr>
      <t>7 days late</t>
    </r>
  </si>
  <si>
    <r>
      <t xml:space="preserve">The basis for the evaluation is the date of submission of the offer by the service provider. 
To be considered </t>
    </r>
    <r>
      <rPr>
        <b/>
        <sz val="10"/>
        <rFont val="Calibri"/>
        <family val="2"/>
        <scheme val="minor"/>
      </rPr>
      <t>on time: The offer is submitted no later than 10 ESM business days after receipt of an event questionnaire</t>
    </r>
    <r>
      <rPr>
        <sz val="10"/>
        <rFont val="Calibri"/>
        <family val="2"/>
        <scheme val="minor"/>
      </rPr>
      <t xml:space="preserve"> from the ESM.</t>
    </r>
  </si>
  <si>
    <t xml:space="preserve">Compliance </t>
  </si>
  <si>
    <t>Event planning:
Planning schedule/ checklist
submission</t>
  </si>
  <si>
    <r>
      <t xml:space="preserve">The Service Provider will submit an draft </t>
    </r>
    <r>
      <rPr>
        <b/>
        <sz val="11"/>
        <color theme="1"/>
        <rFont val="Calibri"/>
        <family val="2"/>
        <scheme val="minor"/>
      </rPr>
      <t>event planning schedule/ checklist</t>
    </r>
    <r>
      <rPr>
        <sz val="11"/>
        <color theme="1"/>
        <rFont val="Calibri"/>
        <family val="2"/>
        <scheme val="minor"/>
      </rPr>
      <t xml:space="preserve"> (incl. layout and set-up of the event), per the template agreed, </t>
    </r>
    <r>
      <rPr>
        <b/>
        <sz val="11"/>
        <color theme="1"/>
        <rFont val="Calibri"/>
        <family val="2"/>
        <scheme val="minor"/>
      </rPr>
      <t>no later than 20 ESM business days before the defined event date</t>
    </r>
    <r>
      <rPr>
        <sz val="11"/>
        <color theme="1"/>
        <rFont val="Calibri"/>
        <family val="2"/>
        <scheme val="minor"/>
      </rPr>
      <t>. The Service Provider will be measured per event based on the date the draft planning schedule/ checklist is submitted to the ESM.</t>
    </r>
  </si>
  <si>
    <t>x</t>
  </si>
  <si>
    <t>On time 
or 
1 day late</t>
  </si>
  <si>
    <r>
      <t xml:space="preserve">The basis for the evaluation is the date of submission of draft event planning schedule/ checklist by the service provider. 
To be considered </t>
    </r>
    <r>
      <rPr>
        <b/>
        <sz val="10"/>
        <rFont val="Calibri"/>
        <family val="2"/>
        <scheme val="minor"/>
      </rPr>
      <t>on time: The draft event planning schedule/ checklist is submitted no later than 20 ESM business days before the defined event date*.</t>
    </r>
    <r>
      <rPr>
        <sz val="10"/>
        <rFont val="Calibri"/>
        <family val="2"/>
        <scheme val="minor"/>
      </rPr>
      <t xml:space="preserve">
</t>
    </r>
    <r>
      <rPr>
        <i/>
        <sz val="10"/>
        <rFont val="Calibri"/>
        <family val="2"/>
        <scheme val="minor"/>
      </rPr>
      <t>* see assumptions in the table here below</t>
    </r>
  </si>
  <si>
    <t xml:space="preserve">Event planning:
Execution plan
submission
</t>
  </si>
  <si>
    <r>
      <t xml:space="preserve">The Service Provider will submit an </t>
    </r>
    <r>
      <rPr>
        <b/>
        <sz val="11"/>
        <color theme="1"/>
        <rFont val="Calibri"/>
        <family val="2"/>
        <scheme val="minor"/>
      </rPr>
      <t xml:space="preserve">event execution plan </t>
    </r>
    <r>
      <rPr>
        <sz val="11"/>
        <color theme="1"/>
        <rFont val="Calibri"/>
        <family val="2"/>
        <scheme val="minor"/>
      </rPr>
      <t xml:space="preserve">(incl. all companies' (subcontractors) names, personnel names, time schedule for the event, clean-up schedule, etc.), per the template agreed, </t>
    </r>
    <r>
      <rPr>
        <b/>
        <sz val="11"/>
        <color theme="1"/>
        <rFont val="Calibri"/>
        <family val="2"/>
        <scheme val="minor"/>
      </rPr>
      <t>no later than 5 ESM business days</t>
    </r>
    <r>
      <rPr>
        <sz val="11"/>
        <color theme="1"/>
        <rFont val="Calibri"/>
        <family val="2"/>
        <scheme val="minor"/>
      </rPr>
      <t xml:space="preserve"> </t>
    </r>
    <r>
      <rPr>
        <b/>
        <sz val="11"/>
        <color theme="1"/>
        <rFont val="Calibri"/>
        <family val="2"/>
        <scheme val="minor"/>
      </rPr>
      <t>before the defined event date</t>
    </r>
    <r>
      <rPr>
        <sz val="11"/>
        <color theme="1"/>
        <rFont val="Calibri"/>
        <family val="2"/>
        <scheme val="minor"/>
      </rPr>
      <t>. The Service Provider will be measured per event based on the date the event execution plan is submitted to the ESM.</t>
    </r>
  </si>
  <si>
    <t>Earlier 
than defined</t>
  </si>
  <si>
    <r>
      <t xml:space="preserve">More than 
</t>
    </r>
    <r>
      <rPr>
        <b/>
        <sz val="9"/>
        <color theme="1"/>
        <rFont val="Calibri"/>
        <family val="2"/>
        <scheme val="minor"/>
      </rPr>
      <t>1 day late</t>
    </r>
  </si>
  <si>
    <r>
      <t xml:space="preserve">The basis for the evaluation is the date of submission of the event execution plan by the service provider. 
To be considered </t>
    </r>
    <r>
      <rPr>
        <b/>
        <sz val="10"/>
        <rFont val="Calibri"/>
        <family val="2"/>
        <scheme val="minor"/>
      </rPr>
      <t>on time: The event execution plan is submitted no later than 5 ESM business days before the defined event date*.</t>
    </r>
    <r>
      <rPr>
        <sz val="10"/>
        <rFont val="Calibri"/>
        <family val="2"/>
        <scheme val="minor"/>
      </rPr>
      <t xml:space="preserve">
</t>
    </r>
    <r>
      <rPr>
        <i/>
        <sz val="10"/>
        <rFont val="Calibri"/>
        <family val="2"/>
        <scheme val="minor"/>
      </rPr>
      <t>* see assumptions in the table here below</t>
    </r>
  </si>
  <si>
    <t>Event planning:
Final alignment meeting
organisation</t>
  </si>
  <si>
    <r>
      <t>The Service Provider will organise a</t>
    </r>
    <r>
      <rPr>
        <b/>
        <sz val="11"/>
        <color theme="1"/>
        <rFont val="Calibri"/>
        <family val="2"/>
        <scheme val="minor"/>
      </rPr>
      <t xml:space="preserve"> final alignment meeting 3 ESM business days before the defined event date</t>
    </r>
    <r>
      <rPr>
        <sz val="11"/>
        <color theme="1"/>
        <rFont val="Calibri"/>
        <family val="2"/>
        <scheme val="minor"/>
      </rPr>
      <t xml:space="preserve">, unless otherwise agreed between the Service Provider and the ESM. The Service Provider will be measured per event based on the date the final alignment meeting is organised. </t>
    </r>
  </si>
  <si>
    <t xml:space="preserve">Earlier 
than defined </t>
  </si>
  <si>
    <t xml:space="preserve">On time </t>
  </si>
  <si>
    <t xml:space="preserve">Later 
than defined </t>
  </si>
  <si>
    <r>
      <t xml:space="preserve">The basis for the evaluation is the date of the organisation of a final alignment meeting by the service provider. 
To be considered </t>
    </r>
    <r>
      <rPr>
        <b/>
        <sz val="10"/>
        <rFont val="Calibri"/>
        <family val="2"/>
        <scheme val="minor"/>
      </rPr>
      <t xml:space="preserve">on time: The organisation of a final alignment meeting no later than 3 ESM business days before the defined event date*.
</t>
    </r>
    <r>
      <rPr>
        <i/>
        <sz val="10"/>
        <rFont val="Calibri"/>
        <family val="2"/>
        <scheme val="minor"/>
      </rPr>
      <t>* see assumptions in the table here below</t>
    </r>
  </si>
  <si>
    <t>Event execution:
Timely execution 
of the event and related services</t>
  </si>
  <si>
    <r>
      <t xml:space="preserve">The Service Provider will deliver the </t>
    </r>
    <r>
      <rPr>
        <b/>
        <sz val="11"/>
        <color theme="1"/>
        <rFont val="Calibri"/>
        <family val="2"/>
        <scheme val="minor"/>
      </rPr>
      <t>event and corresponding services against the time schedule agreed in the event planning schedule/ checklist and the event execution plan</t>
    </r>
    <r>
      <rPr>
        <sz val="11"/>
        <color theme="1"/>
        <rFont val="Calibri"/>
        <family val="2"/>
        <scheme val="minor"/>
      </rPr>
      <t xml:space="preserve">. The Service Provider will be measured per event based on the </t>
    </r>
    <r>
      <rPr>
        <b/>
        <sz val="11"/>
        <color theme="1"/>
        <rFont val="Calibri"/>
        <family val="2"/>
        <scheme val="minor"/>
      </rPr>
      <t>percentage of tasks delivered in time</t>
    </r>
    <r>
      <rPr>
        <sz val="11"/>
        <color theme="1"/>
        <rFont val="Calibri"/>
        <family val="2"/>
        <scheme val="minor"/>
      </rPr>
      <t>.</t>
    </r>
  </si>
  <si>
    <r>
      <rPr>
        <b/>
        <sz val="9"/>
        <color theme="1"/>
        <rFont val="Calibri"/>
        <family val="2"/>
        <scheme val="minor"/>
      </rPr>
      <t>≥ 90%</t>
    </r>
    <r>
      <rPr>
        <sz val="9"/>
        <color theme="1"/>
        <rFont val="Calibri"/>
        <family val="2"/>
        <scheme val="minor"/>
      </rPr>
      <t xml:space="preserve"> of tasks delivered as agreed</t>
    </r>
  </si>
  <si>
    <r>
      <rPr>
        <b/>
        <sz val="9"/>
        <color theme="1"/>
        <rFont val="Calibri"/>
        <family val="2"/>
        <scheme val="minor"/>
      </rPr>
      <t>≥ 80%</t>
    </r>
    <r>
      <rPr>
        <sz val="9"/>
        <color theme="1"/>
        <rFont val="Calibri"/>
        <family val="2"/>
        <scheme val="minor"/>
      </rPr>
      <t xml:space="preserve"> of tasks delivered as agreed</t>
    </r>
  </si>
  <si>
    <r>
      <rPr>
        <b/>
        <sz val="9"/>
        <color theme="1"/>
        <rFont val="Calibri"/>
        <family val="2"/>
        <scheme val="minor"/>
      </rPr>
      <t>≥ 60%</t>
    </r>
    <r>
      <rPr>
        <sz val="9"/>
        <color theme="1"/>
        <rFont val="Calibri"/>
        <family val="2"/>
        <scheme val="minor"/>
      </rPr>
      <t xml:space="preserve"> of tasks delivered as agreed</t>
    </r>
  </si>
  <si>
    <r>
      <rPr>
        <b/>
        <sz val="9"/>
        <color theme="1"/>
        <rFont val="Calibri"/>
        <family val="2"/>
        <scheme val="minor"/>
      </rPr>
      <t>≥ 45%</t>
    </r>
    <r>
      <rPr>
        <sz val="9"/>
        <color theme="1"/>
        <rFont val="Calibri"/>
        <family val="2"/>
        <scheme val="minor"/>
      </rPr>
      <t xml:space="preserve"> of tasks delivered as agreed</t>
    </r>
  </si>
  <si>
    <r>
      <rPr>
        <b/>
        <sz val="9"/>
        <color theme="1"/>
        <rFont val="Calibri"/>
        <family val="2"/>
        <scheme val="minor"/>
      </rPr>
      <t>≥ 30%</t>
    </r>
    <r>
      <rPr>
        <sz val="9"/>
        <color theme="1"/>
        <rFont val="Calibri"/>
        <family val="2"/>
        <scheme val="minor"/>
      </rPr>
      <t xml:space="preserve"> of tasks delivered as agreed</t>
    </r>
  </si>
  <si>
    <r>
      <rPr>
        <b/>
        <sz val="9"/>
        <color theme="1"/>
        <rFont val="Calibri"/>
        <family val="2"/>
        <scheme val="minor"/>
      </rPr>
      <t>&lt; 30%</t>
    </r>
    <r>
      <rPr>
        <sz val="9"/>
        <color theme="1"/>
        <rFont val="Calibri"/>
        <family val="2"/>
        <scheme val="minor"/>
      </rPr>
      <t xml:space="preserve"> of tasks delivered as agreed</t>
    </r>
  </si>
  <si>
    <r>
      <t xml:space="preserve">The basis for the evaluation is the </t>
    </r>
    <r>
      <rPr>
        <b/>
        <sz val="10"/>
        <rFont val="Calibri"/>
        <family val="2"/>
        <scheme val="minor"/>
      </rPr>
      <t>delivery of the event and corresponding services against the time schedule agreed</t>
    </r>
    <r>
      <rPr>
        <sz val="10"/>
        <rFont val="Calibri"/>
        <family val="2"/>
        <scheme val="minor"/>
      </rPr>
      <t xml:space="preserve"> in the event planning schedule/ checklist and the event execution plan by the service provider. </t>
    </r>
  </si>
  <si>
    <t>Quality</t>
  </si>
  <si>
    <t>Event execution:
Quality of execution 
of the event and related services</t>
  </si>
  <si>
    <r>
      <t>The Service Provider will deliver the</t>
    </r>
    <r>
      <rPr>
        <b/>
        <sz val="11"/>
        <color theme="1"/>
        <rFont val="Calibri"/>
        <family val="2"/>
        <scheme val="minor"/>
      </rPr>
      <t xml:space="preserve"> event and corresponding services against the defined quality per the agreed event planning schedule/ checklist and event execution plan</t>
    </r>
    <r>
      <rPr>
        <sz val="11"/>
        <color theme="1"/>
        <rFont val="Calibri"/>
        <family val="2"/>
        <scheme val="minor"/>
      </rPr>
      <t xml:space="preserve">. The Service Provider will be measured per event based on the </t>
    </r>
    <r>
      <rPr>
        <b/>
        <sz val="11"/>
        <color theme="1"/>
        <rFont val="Calibri"/>
        <family val="2"/>
        <scheme val="minor"/>
      </rPr>
      <t>percentage of tasks delivered in the defined quality</t>
    </r>
    <r>
      <rPr>
        <sz val="11"/>
        <color theme="1"/>
        <rFont val="Calibri"/>
        <family val="2"/>
        <scheme val="minor"/>
      </rPr>
      <t xml:space="preserve"> per the agreed event planning schedule/ checklist and event execution plan.</t>
    </r>
  </si>
  <si>
    <r>
      <rPr>
        <b/>
        <sz val="9"/>
        <color theme="1"/>
        <rFont val="Calibri"/>
        <family val="2"/>
        <scheme val="minor"/>
      </rPr>
      <t>100%</t>
    </r>
    <r>
      <rPr>
        <sz val="9"/>
        <color theme="1"/>
        <rFont val="Calibri"/>
        <family val="2"/>
        <scheme val="minor"/>
      </rPr>
      <t xml:space="preserve"> of tasks delivered as agreed</t>
    </r>
  </si>
  <si>
    <r>
      <rPr>
        <b/>
        <sz val="9"/>
        <color theme="1"/>
        <rFont val="Calibri"/>
        <family val="2"/>
        <scheme val="minor"/>
      </rPr>
      <t>≥ 70%</t>
    </r>
    <r>
      <rPr>
        <sz val="9"/>
        <color theme="1"/>
        <rFont val="Calibri"/>
        <family val="2"/>
        <scheme val="minor"/>
      </rPr>
      <t xml:space="preserve"> of tasks delivered as agreed</t>
    </r>
  </si>
  <si>
    <r>
      <rPr>
        <b/>
        <sz val="9"/>
        <color theme="1"/>
        <rFont val="Calibri"/>
        <family val="2"/>
        <scheme val="minor"/>
      </rPr>
      <t>&lt; 60%</t>
    </r>
    <r>
      <rPr>
        <sz val="9"/>
        <color theme="1"/>
        <rFont val="Calibri"/>
        <family val="2"/>
        <scheme val="minor"/>
      </rPr>
      <t xml:space="preserve"> of tasks delivered as agreed</t>
    </r>
  </si>
  <si>
    <r>
      <t xml:space="preserve">The basis for the evaluation is the </t>
    </r>
    <r>
      <rPr>
        <b/>
        <sz val="10"/>
        <rFont val="Calibri"/>
        <family val="2"/>
        <scheme val="minor"/>
      </rPr>
      <t>delivery of the event and corresponding services against the defined quality per the agreed event planning schedule/ checklist and event execution plan</t>
    </r>
    <r>
      <rPr>
        <sz val="10"/>
        <rFont val="Calibri"/>
        <family val="2"/>
        <scheme val="minor"/>
      </rPr>
      <t xml:space="preserve"> by the service provider. </t>
    </r>
  </si>
  <si>
    <t>Event closure: 
Evaluation form 
submission</t>
  </si>
  <si>
    <r>
      <t xml:space="preserve">The Service Provider will </t>
    </r>
    <r>
      <rPr>
        <b/>
        <sz val="11"/>
        <color theme="1"/>
        <rFont val="Calibri"/>
        <family val="2"/>
        <scheme val="minor"/>
      </rPr>
      <t xml:space="preserve">provide the event evaluation form </t>
    </r>
    <r>
      <rPr>
        <sz val="11"/>
        <color theme="1"/>
        <rFont val="Calibri"/>
        <family val="2"/>
        <scheme val="minor"/>
      </rPr>
      <t xml:space="preserve">to the customer, per the template agreed, </t>
    </r>
    <r>
      <rPr>
        <b/>
        <sz val="11"/>
        <color theme="1"/>
        <rFont val="Calibri"/>
        <family val="2"/>
        <scheme val="minor"/>
      </rPr>
      <t>no later than 2 ESM business days after the event</t>
    </r>
    <r>
      <rPr>
        <sz val="11"/>
        <color theme="1"/>
        <rFont val="Calibri"/>
        <family val="2"/>
        <scheme val="minor"/>
      </rPr>
      <t>. The Service Provider will be measured per event based on the date the event evaluation form is submitted to the customer.</t>
    </r>
  </si>
  <si>
    <t>3 days late</t>
  </si>
  <si>
    <t>4 days late</t>
  </si>
  <si>
    <r>
      <t xml:space="preserve">More than 
</t>
    </r>
    <r>
      <rPr>
        <b/>
        <sz val="9"/>
        <color theme="1"/>
        <rFont val="Calibri"/>
        <family val="2"/>
        <scheme val="minor"/>
      </rPr>
      <t>4 days late</t>
    </r>
  </si>
  <si>
    <r>
      <t xml:space="preserve">The basis for the evaluation is the date of the provision of the event evaluation form by the service provider. 
To be considered </t>
    </r>
    <r>
      <rPr>
        <b/>
        <sz val="10"/>
        <rFont val="Calibri"/>
        <family val="2"/>
        <scheme val="minor"/>
      </rPr>
      <t>on time: The provision of the event evaluation form to the customer no later than 2 ESM business days after the defined event date.</t>
    </r>
  </si>
  <si>
    <t>Event closure: 
Lessons learned meeting 
organisation</t>
  </si>
  <si>
    <r>
      <t>The Service Provider will organise a</t>
    </r>
    <r>
      <rPr>
        <b/>
        <sz val="11"/>
        <color theme="1"/>
        <rFont val="Calibri"/>
        <family val="2"/>
        <scheme val="minor"/>
      </rPr>
      <t xml:space="preserve"> lessons learned meeting 5 ESM business days after the customer has submitted the completed event evaluation form</t>
    </r>
    <r>
      <rPr>
        <sz val="11"/>
        <color theme="1"/>
        <rFont val="Calibri"/>
        <family val="2"/>
        <scheme val="minor"/>
      </rPr>
      <t>, unless otherwise agreed between the Service Provider and the ESM. The Service Provider will be measured per event based on the date of the lessons learned meeting.</t>
    </r>
  </si>
  <si>
    <r>
      <t xml:space="preserve">The basis for the evaluation is the date of the organisation of the lessons learned meeting by the service provider. 
To be considered </t>
    </r>
    <r>
      <rPr>
        <b/>
        <sz val="10"/>
        <rFont val="Calibri"/>
        <family val="2"/>
        <scheme val="minor"/>
      </rPr>
      <t>on time: The organisation of the lessons learned meeting no later than 5 ESM business days after the customer has submitted the completed event evaluation form.</t>
    </r>
  </si>
  <si>
    <t>Event closure:
Event closure report 
submission</t>
  </si>
  <si>
    <r>
      <t>The Service Provider will submit the</t>
    </r>
    <r>
      <rPr>
        <b/>
        <sz val="11"/>
        <color theme="1"/>
        <rFont val="Calibri"/>
        <family val="2"/>
        <scheme val="minor"/>
      </rPr>
      <t xml:space="preserve"> event closure report (incl. a compiled lessons learned report),</t>
    </r>
    <r>
      <rPr>
        <sz val="11"/>
        <color theme="1"/>
        <rFont val="Calibri"/>
        <family val="2"/>
        <scheme val="minor"/>
      </rPr>
      <t xml:space="preserve"> as further described in section 7.3 of the Terms of Reference, </t>
    </r>
    <r>
      <rPr>
        <b/>
        <sz val="11"/>
        <color theme="1"/>
        <rFont val="Calibri"/>
        <family val="2"/>
        <scheme val="minor"/>
      </rPr>
      <t>no later than 20 ESM business days after the lessons learned meeting</t>
    </r>
    <r>
      <rPr>
        <sz val="11"/>
        <color theme="1"/>
        <rFont val="Calibri"/>
        <family val="2"/>
        <scheme val="minor"/>
      </rPr>
      <t>. The Service Provider will be measured per event based on the date of the submission of the event closure report.</t>
    </r>
  </si>
  <si>
    <r>
      <t xml:space="preserve">More than
</t>
    </r>
    <r>
      <rPr>
        <b/>
        <sz val="9"/>
        <color theme="1"/>
        <rFont val="Calibri"/>
        <family val="2"/>
        <scheme val="minor"/>
      </rPr>
      <t xml:space="preserve"> 4 days late</t>
    </r>
  </si>
  <si>
    <r>
      <t xml:space="preserve">The basis for the evaluation is the date of the submission of the event closure report (incl. a compiled lessons learned report) by the service provider. 
To be considered </t>
    </r>
    <r>
      <rPr>
        <b/>
        <sz val="10"/>
        <rFont val="Calibri"/>
        <family val="2"/>
        <scheme val="minor"/>
      </rPr>
      <t>on time: The submission of the  event closure report (incl. a compiled lessons learned report) no later than 20 ESM business days after the lessons learned meeting.</t>
    </r>
  </si>
  <si>
    <t>Customer satisfaction with the delivered events</t>
  </si>
  <si>
    <r>
      <t xml:space="preserve">The event evaluation form allows customers to evaluate the services provided at one individual event and assess the Services on a scale from 1 to 10, with 1 being poor, 10 being excellent and N/A option.
</t>
    </r>
    <r>
      <rPr>
        <b/>
        <sz val="11"/>
        <color theme="1"/>
        <rFont val="Calibri"/>
        <family val="2"/>
        <scheme val="minor"/>
      </rPr>
      <t xml:space="preserve">The Service Provider will be measured per event based on the average evaluation score. </t>
    </r>
  </si>
  <si>
    <r>
      <t xml:space="preserve">Average result 
</t>
    </r>
    <r>
      <rPr>
        <b/>
        <sz val="9"/>
        <color theme="1"/>
        <rFont val="Calibri"/>
        <family val="2"/>
        <scheme val="minor"/>
      </rPr>
      <t>≥ 9</t>
    </r>
  </si>
  <si>
    <r>
      <t xml:space="preserve">Average result 
</t>
    </r>
    <r>
      <rPr>
        <b/>
        <sz val="9"/>
        <color theme="1"/>
        <rFont val="Calibri"/>
        <family val="2"/>
        <scheme val="minor"/>
      </rPr>
      <t>≥ 8</t>
    </r>
  </si>
  <si>
    <r>
      <t xml:space="preserve">Average result 
</t>
    </r>
    <r>
      <rPr>
        <b/>
        <sz val="9"/>
        <color theme="1"/>
        <rFont val="Calibri"/>
        <family val="2"/>
        <scheme val="minor"/>
      </rPr>
      <t>≥ 6</t>
    </r>
  </si>
  <si>
    <r>
      <t xml:space="preserve">Average result 
</t>
    </r>
    <r>
      <rPr>
        <b/>
        <sz val="9"/>
        <color theme="1"/>
        <rFont val="Calibri"/>
        <family val="2"/>
        <scheme val="minor"/>
      </rPr>
      <t>≥ 5</t>
    </r>
  </si>
  <si>
    <r>
      <t xml:space="preserve">Average result
</t>
    </r>
    <r>
      <rPr>
        <b/>
        <sz val="9"/>
        <color theme="1"/>
        <rFont val="Calibri"/>
        <family val="2"/>
        <scheme val="minor"/>
      </rPr>
      <t xml:space="preserve"> ≥ 4</t>
    </r>
  </si>
  <si>
    <r>
      <t xml:space="preserve">Average result
</t>
    </r>
    <r>
      <rPr>
        <b/>
        <sz val="9"/>
        <color theme="1"/>
        <rFont val="Calibri"/>
        <family val="2"/>
        <scheme val="minor"/>
      </rPr>
      <t xml:space="preserve"> &lt; 4</t>
    </r>
  </si>
  <si>
    <r>
      <t xml:space="preserve">The basis for the evaluation is the </t>
    </r>
    <r>
      <rPr>
        <b/>
        <sz val="10"/>
        <rFont val="Calibri"/>
        <family val="2"/>
        <scheme val="minor"/>
      </rPr>
      <t>average score achieved by the service provider in the event evaluation form</t>
    </r>
    <r>
      <rPr>
        <sz val="10"/>
        <rFont val="Calibri"/>
        <family val="2"/>
        <scheme val="minor"/>
      </rPr>
      <t xml:space="preserve"> for the corresponding event.</t>
    </r>
  </si>
  <si>
    <t xml:space="preserve">Contract management
</t>
  </si>
  <si>
    <r>
      <t>1. The Service Provider will</t>
    </r>
    <r>
      <rPr>
        <b/>
        <sz val="11"/>
        <color theme="1"/>
        <rFont val="Calibri"/>
        <family val="2"/>
        <scheme val="minor"/>
      </rPr>
      <t xml:space="preserve"> issue all reports and documentation in accordance with the contractual requirements</t>
    </r>
    <r>
      <rPr>
        <sz val="11"/>
        <color theme="1"/>
        <rFont val="Calibri"/>
        <family val="2"/>
        <scheme val="minor"/>
      </rPr>
      <t>. All must be complete and delivered in time. 
2. The Service Provider will</t>
    </r>
    <r>
      <rPr>
        <b/>
        <sz val="11"/>
        <color theme="1"/>
        <rFont val="Calibri"/>
        <family val="2"/>
        <scheme val="minor"/>
      </rPr>
      <t xml:space="preserve"> use the Ticketing Tool as further described in section 9.1</t>
    </r>
    <r>
      <rPr>
        <sz val="11"/>
        <color theme="1"/>
        <rFont val="Calibri"/>
        <family val="2"/>
        <scheme val="minor"/>
      </rPr>
      <t xml:space="preserve"> of the Terms of Reference. 
3.</t>
    </r>
    <r>
      <rPr>
        <b/>
        <sz val="11"/>
        <color theme="1"/>
        <rFont val="Calibri"/>
        <family val="2"/>
        <scheme val="minor"/>
      </rPr>
      <t xml:space="preserve"> Personnel replacements must be executed as further described in section 5.2</t>
    </r>
    <r>
      <rPr>
        <sz val="11"/>
        <color theme="1"/>
        <rFont val="Calibri"/>
        <family val="2"/>
        <scheme val="minor"/>
      </rPr>
      <t xml:space="preserve"> of the Terms of Reference.
4. All </t>
    </r>
    <r>
      <rPr>
        <b/>
        <sz val="11"/>
        <color theme="1"/>
        <rFont val="Calibri"/>
        <family val="2"/>
        <scheme val="minor"/>
      </rPr>
      <t>personnel requirements and role assignments will be executed as further described in sections 5.1 and 5.3</t>
    </r>
    <r>
      <rPr>
        <sz val="11"/>
        <color theme="1"/>
        <rFont val="Calibri"/>
        <family val="2"/>
        <scheme val="minor"/>
      </rPr>
      <t xml:space="preserve"> of the Terms of Reference. </t>
    </r>
  </si>
  <si>
    <t>Quarterly</t>
  </si>
  <si>
    <t>0-1 Failures</t>
  </si>
  <si>
    <t xml:space="preserve">2-3 Failures </t>
  </si>
  <si>
    <t>&gt; 5 Failures</t>
  </si>
  <si>
    <r>
      <t xml:space="preserve">1. If the Service Provider </t>
    </r>
    <r>
      <rPr>
        <b/>
        <sz val="10"/>
        <color theme="1"/>
        <rFont val="Calibri"/>
        <family val="2"/>
        <scheme val="minor"/>
      </rPr>
      <t>delivers a report late or does not prepare a report/documentation in compliance with the contractual requirement</t>
    </r>
    <r>
      <rPr>
        <sz val="10"/>
        <color theme="1"/>
        <rFont val="Calibri"/>
        <family val="2"/>
        <scheme val="minor"/>
      </rPr>
      <t xml:space="preserve">s, it will be counted as a failure.
2. If the Service provider </t>
    </r>
    <r>
      <rPr>
        <b/>
        <sz val="10"/>
        <color theme="1"/>
        <rFont val="Calibri"/>
        <family val="2"/>
        <scheme val="minor"/>
      </rPr>
      <t>does not use the Ticketing Tool in compliance with the contractual requirements</t>
    </r>
    <r>
      <rPr>
        <sz val="10"/>
        <color theme="1"/>
        <rFont val="Calibri"/>
        <family val="2"/>
        <scheme val="minor"/>
      </rPr>
      <t xml:space="preserve">, it will be counted as a failure.
3. If the Service Provider </t>
    </r>
    <r>
      <rPr>
        <b/>
        <sz val="10"/>
        <color theme="1"/>
        <rFont val="Calibri"/>
        <family val="2"/>
        <scheme val="minor"/>
      </rPr>
      <t>does not execute staff replacements in compliance with the contractual requirements</t>
    </r>
    <r>
      <rPr>
        <sz val="10"/>
        <color theme="1"/>
        <rFont val="Calibri"/>
        <family val="2"/>
        <scheme val="minor"/>
      </rPr>
      <t>, it will be counted as a failure. 
4. If the Service Provider</t>
    </r>
    <r>
      <rPr>
        <b/>
        <sz val="10"/>
        <color theme="1"/>
        <rFont val="Calibri"/>
        <family val="2"/>
        <scheme val="minor"/>
      </rPr>
      <t xml:space="preserve"> staff does not meet contractual requirements and does not fulfil their roles in compliance with the ESM's requirements</t>
    </r>
    <r>
      <rPr>
        <sz val="10"/>
        <color theme="1"/>
        <rFont val="Calibri"/>
        <family val="2"/>
        <scheme val="minor"/>
      </rPr>
      <t>, it will be counted as a failure.</t>
    </r>
  </si>
  <si>
    <t xml:space="preserve"> Response &amp; resolution to tickets </t>
  </si>
  <si>
    <r>
      <t>The Service Provider</t>
    </r>
    <r>
      <rPr>
        <b/>
        <sz val="11"/>
        <color theme="1"/>
        <rFont val="Calibri"/>
        <family val="2"/>
        <scheme val="minor"/>
      </rPr>
      <t xml:space="preserve"> must comply with the Ticket Response Times and the Ticket Resolution Times </t>
    </r>
    <r>
      <rPr>
        <sz val="11"/>
        <color theme="1"/>
        <rFont val="Calibri"/>
        <family val="2"/>
        <scheme val="minor"/>
      </rPr>
      <t xml:space="preserve">for tickets raised via the Ticketing Tool, as further described in </t>
    </r>
    <r>
      <rPr>
        <b/>
        <sz val="11"/>
        <color theme="1"/>
        <rFont val="Calibri"/>
        <family val="2"/>
        <scheme val="minor"/>
      </rPr>
      <t>section 9.1</t>
    </r>
    <r>
      <rPr>
        <sz val="11"/>
        <color theme="1"/>
        <rFont val="Calibri"/>
        <family val="2"/>
        <scheme val="minor"/>
      </rPr>
      <t xml:space="preserve"> of the Terms of Reference. Each breach of the Ticket Response Times and/or the Ticket Resolution Times will be counted as a failure. </t>
    </r>
  </si>
  <si>
    <r>
      <t xml:space="preserve">The basis for evaluation is the response to and resolution of tickets assigned to the Service Provider. The Ticket Response Times and the Ticket Resolution Times are defined in section 9.1 of the Terms of Reference. </t>
    </r>
    <r>
      <rPr>
        <b/>
        <sz val="10"/>
        <color theme="1"/>
        <rFont val="Calibri"/>
        <family val="2"/>
        <scheme val="minor"/>
      </rPr>
      <t>Each breach of the Ticket Response Times and/or the Ticket Resolution Times will be counted as a failure</t>
    </r>
    <r>
      <rPr>
        <sz val="10"/>
        <color theme="1"/>
        <rFont val="Calibri"/>
        <family val="2"/>
        <scheme val="minor"/>
      </rPr>
      <t xml:space="preserve">. </t>
    </r>
  </si>
  <si>
    <t>Total performance result Q1:</t>
  </si>
  <si>
    <t>Costs:</t>
  </si>
  <si>
    <t>Performance result:</t>
  </si>
  <si>
    <r>
      <rPr>
        <b/>
        <sz val="10"/>
        <color theme="1"/>
        <rFont val="Calibri"/>
        <family val="2"/>
        <scheme val="minor"/>
      </rPr>
      <t>*Assumptions:</t>
    </r>
    <r>
      <rPr>
        <sz val="10"/>
        <color theme="1"/>
        <rFont val="Calibri"/>
        <family val="2"/>
        <scheme val="minor"/>
      </rPr>
      <t xml:space="preserve">
Deadlines under Event planning KPIs apply provided that the ESM sent to the Service Provider an event questionnaire at least 40 ESM business days prior to the planned event date. In case of an event questionnaire is sent by the ESM to the Service Provider later than 40 ESM business days prior to the planned event date, the KPI deadlines will be pro-rated or the ESM and the Service Provider will agree such deadlines as feasible and required to ensure the successful event organisation. Such specifically deadlines will be then used for Event planning KPIs measurement with regard to the event they refer to.
ESM business days mean working days at the ESM that are not Saturday or Sunday.</t>
    </r>
  </si>
  <si>
    <t>Q2</t>
  </si>
  <si>
    <t>Total performance result Q2:</t>
  </si>
  <si>
    <r>
      <rPr>
        <b/>
        <sz val="10"/>
        <color theme="1"/>
        <rFont val="Calibri"/>
        <family val="2"/>
        <scheme val="minor"/>
      </rPr>
      <t>*Assumptions:</t>
    </r>
    <r>
      <rPr>
        <sz val="10"/>
        <color theme="1"/>
        <rFont val="Calibri"/>
        <family val="2"/>
        <scheme val="minor"/>
      </rPr>
      <t xml:space="preserve">
Deadlines under Event planning KPIs apply provided that the ESM sent to the Service Provider an event questionnaire at least 40 ESM business days prior to the planned event date. In case of an event questionnaire is sent by the ESM to the Service Provider later than 40 ESM business days prior to the planned event date, the ESM and the Service Provider will agree such deadlines as feasible and required to ensure the successful event organisation. Such specifically agreed deadlines will be then used for Event planning KPIs measurement with regard to the event they refer to.
ESM business days mean working days at the ESM that are not Saturday or Sunday.</t>
    </r>
  </si>
  <si>
    <t>Q3</t>
  </si>
  <si>
    <t>Total performance result Q3:</t>
  </si>
  <si>
    <t>Q4</t>
  </si>
  <si>
    <t>Total performance result Q4:</t>
  </si>
  <si>
    <t>Quarterly Evaluation Example</t>
  </si>
  <si>
    <t xml:space="preserve">Quarter  </t>
  </si>
  <si>
    <t>Q1 Evaluation (Jan-Mar)</t>
  </si>
  <si>
    <t>Q2 Evaluation (Apr-Jun)</t>
  </si>
  <si>
    <t>Q3 Evaluation (Jul-Sep)</t>
  </si>
  <si>
    <t>Q4 Evaluation (Oct-Dec)</t>
  </si>
  <si>
    <r>
      <rPr>
        <u/>
        <sz val="10"/>
        <rFont val="Calibri"/>
        <family val="2"/>
      </rPr>
      <t xml:space="preserve">Per Event evaluation: </t>
    </r>
    <r>
      <rPr>
        <sz val="10"/>
        <rFont val="Calibri"/>
        <family val="2"/>
      </rPr>
      <t xml:space="preserve">
</t>
    </r>
    <r>
      <rPr>
        <b/>
        <sz val="10"/>
        <rFont val="Calibri"/>
        <family val="2"/>
      </rPr>
      <t>Event 1:</t>
    </r>
    <r>
      <rPr>
        <sz val="10"/>
        <rFont val="Calibri"/>
        <family val="2"/>
      </rPr>
      <t xml:space="preserve">
(KPI no. 1) Response to events requests: tolerance
(KPI no. 2) Event planning - Planning schedule / checklist submission: tolerance
(KPI no. 3) Event planning - Execution plan submission: </t>
    </r>
    <r>
      <rPr>
        <sz val="10"/>
        <color rgb="FFC00000"/>
        <rFont val="Calibri"/>
        <family val="2"/>
      </rPr>
      <t>malus</t>
    </r>
    <r>
      <rPr>
        <sz val="10"/>
        <rFont val="Calibri"/>
        <family val="2"/>
      </rPr>
      <t xml:space="preserve"> (1 day late)
(KPI no. 4) Event planning - Final alignment meeting organisation: </t>
    </r>
    <r>
      <rPr>
        <sz val="10"/>
        <color rgb="FF00B050"/>
        <rFont val="Calibri"/>
        <family val="2"/>
      </rPr>
      <t>bonus</t>
    </r>
    <r>
      <rPr>
        <sz val="10"/>
        <rFont val="Calibri"/>
        <family val="2"/>
      </rPr>
      <t xml:space="preserve">
(KPI no. 5) Event execution - Timely execution of the event and related services: tolerance  
(KPI no. 6) Event execution - Quality of execution of the event and related services: </t>
    </r>
    <r>
      <rPr>
        <sz val="10"/>
        <color rgb="FF00B050"/>
        <rFont val="Calibri"/>
        <family val="2"/>
      </rPr>
      <t>bonus</t>
    </r>
    <r>
      <rPr>
        <sz val="10"/>
        <rFont val="Calibri"/>
        <family val="2"/>
      </rPr>
      <t xml:space="preserve">
(KPI no. 7) Event closure - evaluation form submission: tolerance
(KPI no. 8) Event closure - Lessons learned meeting organisation: tolerance
(KPI no. 9) Event closure - Event closure report submission: tolerance
(KPI no. 10) Customer satisfaction with the delivered events: tolerance
</t>
    </r>
    <r>
      <rPr>
        <b/>
        <sz val="10"/>
        <rFont val="Calibri"/>
        <family val="2"/>
      </rPr>
      <t>Event 2:</t>
    </r>
    <r>
      <rPr>
        <sz val="10"/>
        <rFont val="Calibri"/>
        <family val="2"/>
      </rPr>
      <t xml:space="preserve">
(KPI no. 1) Response to events requests: </t>
    </r>
    <r>
      <rPr>
        <sz val="10"/>
        <color rgb="FF00B050"/>
        <rFont val="Calibri"/>
        <family val="2"/>
      </rPr>
      <t>bonus</t>
    </r>
    <r>
      <rPr>
        <sz val="10"/>
        <rFont val="Calibri"/>
        <family val="2"/>
      </rPr>
      <t xml:space="preserve">
(KPI no. 2) Event planning - Planning schedule / checklist submission: tolerance
(KPI no. 3) Event planning - Execution plan submission: </t>
    </r>
    <r>
      <rPr>
        <sz val="10"/>
        <color rgb="FF00B050"/>
        <rFont val="Calibri"/>
        <family val="2"/>
      </rPr>
      <t>bonus</t>
    </r>
    <r>
      <rPr>
        <sz val="10"/>
        <rFont val="Calibri"/>
        <family val="2"/>
      </rPr>
      <t xml:space="preserve"> 
(KPI no. 4) Event planning - Final alignment meeting organisation: </t>
    </r>
    <r>
      <rPr>
        <sz val="10"/>
        <color rgb="FF00B050"/>
        <rFont val="Calibri"/>
        <family val="2"/>
      </rPr>
      <t>bonus</t>
    </r>
    <r>
      <rPr>
        <sz val="10"/>
        <rFont val="Calibri"/>
        <family val="2"/>
      </rPr>
      <t xml:space="preserve">
(KPI no. 5) Event execution - Timely execution of the event and related services: tolerance 
(KPI no. 6) Event execution - Quality of execution of the event and related services: </t>
    </r>
    <r>
      <rPr>
        <sz val="10"/>
        <color rgb="FFC00000"/>
        <rFont val="Calibri"/>
        <family val="2"/>
      </rPr>
      <t>malus</t>
    </r>
    <r>
      <rPr>
        <sz val="10"/>
        <rFont val="Calibri"/>
        <family val="2"/>
      </rPr>
      <t xml:space="preserve"> (≥ 80% of tasks delivered as agreed) 
(KPI no. 7) Event closure - evaluation form submission: tolerance 
(KPI no. 8) Event closure - Lessons learned meeting organisation: tolerance
(KPI no. 9) Event closure - Event closure report submission: </t>
    </r>
    <r>
      <rPr>
        <sz val="10"/>
        <color rgb="FFC00000"/>
        <rFont val="Calibri"/>
        <family val="2"/>
      </rPr>
      <t>malus</t>
    </r>
    <r>
      <rPr>
        <sz val="10"/>
        <rFont val="Calibri"/>
        <family val="2"/>
      </rPr>
      <t xml:space="preserve"> (2 days late)
(KPI no. 10) Customer satisfaction with the delivered events: tolerance</t>
    </r>
  </si>
  <si>
    <r>
      <rPr>
        <u/>
        <sz val="10"/>
        <rFont val="Calibri"/>
        <family val="2"/>
      </rPr>
      <t xml:space="preserve">Per Event evaluation: </t>
    </r>
    <r>
      <rPr>
        <sz val="10"/>
        <rFont val="Calibri"/>
        <family val="2"/>
      </rPr>
      <t xml:space="preserve">
</t>
    </r>
    <r>
      <rPr>
        <b/>
        <sz val="10"/>
        <rFont val="Calibri"/>
        <family val="2"/>
      </rPr>
      <t>Event 1:</t>
    </r>
    <r>
      <rPr>
        <sz val="10"/>
        <rFont val="Calibri"/>
        <family val="2"/>
      </rPr>
      <t xml:space="preserve">
(KPI no. 1) Response to events requests: </t>
    </r>
    <r>
      <rPr>
        <sz val="10"/>
        <color rgb="FFC00000"/>
        <rFont val="Calibri"/>
        <family val="2"/>
      </rPr>
      <t>malus</t>
    </r>
    <r>
      <rPr>
        <sz val="10"/>
        <rFont val="Calibri"/>
        <family val="2"/>
      </rPr>
      <t xml:space="preserve"> (2 days late)
(KPI no. 2) Event planning - Planning schedule / checklist submission: tolerance
(KPI no. 3) Event planning - Execution plan submission: </t>
    </r>
    <r>
      <rPr>
        <sz val="10"/>
        <color rgb="FF00B050"/>
        <rFont val="Calibri"/>
        <family val="2"/>
      </rPr>
      <t>bonus</t>
    </r>
    <r>
      <rPr>
        <sz val="10"/>
        <rFont val="Calibri"/>
        <family val="2"/>
      </rPr>
      <t xml:space="preserve"> 
(KPI no. 4) Event planning - Final alignment meeting organisation: </t>
    </r>
    <r>
      <rPr>
        <sz val="10"/>
        <color rgb="FF00B050"/>
        <rFont val="Calibri"/>
        <family val="2"/>
      </rPr>
      <t>bonus</t>
    </r>
    <r>
      <rPr>
        <sz val="10"/>
        <rFont val="Calibri"/>
        <family val="2"/>
      </rPr>
      <t xml:space="preserve">
(KPI no. 5) Event execution - Timely execution of the event and related services: tolerance  
(KPI no. 6) Event execution - Quality of execution of the event and related services: </t>
    </r>
    <r>
      <rPr>
        <sz val="10"/>
        <color rgb="FF00B050"/>
        <rFont val="Calibri"/>
        <family val="2"/>
      </rPr>
      <t>bonus</t>
    </r>
    <r>
      <rPr>
        <sz val="10"/>
        <rFont val="Calibri"/>
        <family val="2"/>
      </rPr>
      <t xml:space="preserve">
(KPI no. 7) Event closure - evaluation form submission: tolerance
(KPI no. 8) Event closure - Lessons learned meeting organisation: tolerance
(KPI no. 9) Event closure - Event closure report submission: tolerance
(KPI no. 10) Customer satisfaction with the delivered events: tolerance 
</t>
    </r>
    <r>
      <rPr>
        <b/>
        <sz val="10"/>
        <rFont val="Calibri"/>
        <family val="2"/>
      </rPr>
      <t>Event 2:</t>
    </r>
    <r>
      <rPr>
        <sz val="10"/>
        <rFont val="Calibri"/>
        <family val="2"/>
      </rPr>
      <t xml:space="preserve">
(KPI no. 1) Response to events requests: tolerance
(KPI no. 2) Event planning - Planning schedule / checklist submission: tolerance
(KPI no. 3) Event planning - Execution plan submission: </t>
    </r>
    <r>
      <rPr>
        <sz val="10"/>
        <color rgb="FF00B050"/>
        <rFont val="Calibri"/>
        <family val="2"/>
      </rPr>
      <t>bonus</t>
    </r>
    <r>
      <rPr>
        <sz val="10"/>
        <rFont val="Calibri"/>
        <family val="2"/>
      </rPr>
      <t xml:space="preserve"> 
(KPI no. 4) Event planning - Final alignment meeting organisation: tolerance
(KPI no. 5) Event execution - Timely execution of the event and related services: </t>
    </r>
    <r>
      <rPr>
        <sz val="10"/>
        <color rgb="FFC00000"/>
        <rFont val="Calibri"/>
        <family val="2"/>
      </rPr>
      <t>malus</t>
    </r>
    <r>
      <rPr>
        <sz val="10"/>
        <rFont val="Calibri"/>
        <family val="2"/>
      </rPr>
      <t xml:space="preserve"> (≥ 45% of tasks delivered as agreed)
(KPI no. 6) Event execution - Quality of execution of the event and related services: </t>
    </r>
    <r>
      <rPr>
        <sz val="10"/>
        <color rgb="FF00B050"/>
        <rFont val="Calibri"/>
        <family val="2"/>
      </rPr>
      <t>bonus</t>
    </r>
    <r>
      <rPr>
        <sz val="10"/>
        <rFont val="Calibri"/>
        <family val="2"/>
      </rPr>
      <t xml:space="preserve">
(KPI no. 7) Event closure - evaluation form submission: tolerance 
(KPI no. 8) Event closure - Lessons learned meeting organisation: tolerance
(KPI no. 9) Event closure - Event closure report submission: tolerance
(KPI no. 10) Customer satisfaction with the delivered events: tolerance</t>
    </r>
  </si>
  <si>
    <r>
      <rPr>
        <u/>
        <sz val="10"/>
        <rFont val="Calibri"/>
        <family val="2"/>
      </rPr>
      <t xml:space="preserve">Per Event evaluation: </t>
    </r>
    <r>
      <rPr>
        <sz val="10"/>
        <rFont val="Calibri"/>
        <family val="2"/>
      </rPr>
      <t xml:space="preserve">
</t>
    </r>
    <r>
      <rPr>
        <b/>
        <sz val="10"/>
        <rFont val="Calibri"/>
        <family val="2"/>
      </rPr>
      <t>Event 1:</t>
    </r>
    <r>
      <rPr>
        <sz val="10"/>
        <rFont val="Calibri"/>
        <family val="2"/>
      </rPr>
      <t xml:space="preserve">
(KPI no. 1) Response to events requests: tolerance
(KPI no. 2) Event planning - Planning schedule / checklist submission: tolerance
(KPI no. 3) Event planning - Execution plan submission: </t>
    </r>
    <r>
      <rPr>
        <sz val="10"/>
        <color rgb="FF00B050"/>
        <rFont val="Calibri"/>
        <family val="2"/>
      </rPr>
      <t>bonus</t>
    </r>
    <r>
      <rPr>
        <sz val="10"/>
        <rFont val="Calibri"/>
        <family val="2"/>
      </rPr>
      <t xml:space="preserve"> 
(KPI no. 4) Event planning - Final alignment meeting organisation: </t>
    </r>
    <r>
      <rPr>
        <sz val="10"/>
        <color rgb="FF00B050"/>
        <rFont val="Calibri"/>
        <family val="2"/>
      </rPr>
      <t>bonus</t>
    </r>
    <r>
      <rPr>
        <sz val="10"/>
        <rFont val="Calibri"/>
        <family val="2"/>
      </rPr>
      <t xml:space="preserve">
(KPI no. 5) Event execution - Timely execution of the event and related services: tolerance  
(KPI no. 6) Event execution - Quality of execution of the event and related services: </t>
    </r>
    <r>
      <rPr>
        <sz val="10"/>
        <color rgb="FF00B050"/>
        <rFont val="Calibri"/>
        <family val="2"/>
      </rPr>
      <t>bonus</t>
    </r>
    <r>
      <rPr>
        <sz val="10"/>
        <rFont val="Calibri"/>
        <family val="2"/>
      </rPr>
      <t xml:space="preserve">
(KPI no. 7) Event closure - evaluation form submission: tolerance
(KPI no. 8) Event closure - Lessons learned meeting organisation: tolerance
(KPI no. 9) Event closure - Event closure report submission: tolerance
(KPI no. 10) Customer satisfaction with the delivered events: </t>
    </r>
    <r>
      <rPr>
        <sz val="10"/>
        <color rgb="FF00B050"/>
        <rFont val="Calibri"/>
        <family val="2"/>
      </rPr>
      <t>bonus</t>
    </r>
    <r>
      <rPr>
        <sz val="10"/>
        <rFont val="Calibri"/>
        <family val="2"/>
      </rPr>
      <t xml:space="preserve">
</t>
    </r>
    <r>
      <rPr>
        <b/>
        <sz val="10"/>
        <rFont val="Calibri"/>
        <family val="2"/>
      </rPr>
      <t>Event 2:</t>
    </r>
    <r>
      <rPr>
        <sz val="10"/>
        <rFont val="Calibri"/>
        <family val="2"/>
      </rPr>
      <t xml:space="preserve">
(KPI no. 1) Response to events requests: </t>
    </r>
    <r>
      <rPr>
        <sz val="10"/>
        <color rgb="FF00B050"/>
        <rFont val="Calibri"/>
        <family val="2"/>
      </rPr>
      <t>bonus</t>
    </r>
    <r>
      <rPr>
        <sz val="10"/>
        <rFont val="Calibri"/>
        <family val="2"/>
      </rPr>
      <t xml:space="preserve">
(KPI no. 2) Event planning - Planning schedule / checklist submission: tolerance
(KPI no. 3) Event planning - Execution plan submission: </t>
    </r>
    <r>
      <rPr>
        <sz val="10"/>
        <color rgb="FF00B050"/>
        <rFont val="Calibri"/>
        <family val="2"/>
      </rPr>
      <t>bonus</t>
    </r>
    <r>
      <rPr>
        <sz val="10"/>
        <rFont val="Calibri"/>
        <family val="2"/>
      </rPr>
      <t xml:space="preserve"> 
(KPI no. 4) Event planning - Final alignment meeting organisation: </t>
    </r>
    <r>
      <rPr>
        <sz val="10"/>
        <color rgb="FF00B050"/>
        <rFont val="Calibri"/>
        <family val="2"/>
      </rPr>
      <t>bonus</t>
    </r>
    <r>
      <rPr>
        <sz val="10"/>
        <rFont val="Calibri"/>
        <family val="2"/>
      </rPr>
      <t xml:space="preserve">
(KPI no. 5) Event execution - Timely execution of the event and related services: </t>
    </r>
    <r>
      <rPr>
        <sz val="10"/>
        <color rgb="FF00B050"/>
        <rFont val="Calibri"/>
        <family val="2"/>
      </rPr>
      <t>bonus</t>
    </r>
    <r>
      <rPr>
        <sz val="10"/>
        <rFont val="Calibri"/>
        <family val="2"/>
      </rPr>
      <t xml:space="preserve"> 
(KPI no. 6) Event execution - Quality of execution of the event and related services: tolerance
(KPI no. 7) Event closure - evaluation form submission: tolerance 
(KPI no. 8) Event closure - Lessons learned meeting organisation: tolerance
(KPI no. 9) Event closure - Event closure report submission: tolerance
(KPI no. 10) Customer satisfaction with the delivered events: tolerance</t>
    </r>
  </si>
  <si>
    <r>
      <rPr>
        <u/>
        <sz val="10"/>
        <rFont val="Calibri"/>
        <family val="2"/>
      </rPr>
      <t xml:space="preserve">Per Event evaluation: </t>
    </r>
    <r>
      <rPr>
        <sz val="10"/>
        <rFont val="Calibri"/>
        <family val="2"/>
      </rPr>
      <t xml:space="preserve">
</t>
    </r>
    <r>
      <rPr>
        <b/>
        <sz val="10"/>
        <rFont val="Calibri"/>
        <family val="2"/>
      </rPr>
      <t>Event 1:</t>
    </r>
    <r>
      <rPr>
        <sz val="10"/>
        <rFont val="Calibri"/>
        <family val="2"/>
      </rPr>
      <t xml:space="preserve">
(KPI no. 1) Response to events requests: tolerance
(KPI no. 2) Event planning - Planning schedule / checklist submission: </t>
    </r>
    <r>
      <rPr>
        <sz val="10"/>
        <color rgb="FFC00000"/>
        <rFont val="Calibri"/>
        <family val="2"/>
      </rPr>
      <t>malus</t>
    </r>
    <r>
      <rPr>
        <sz val="10"/>
        <rFont val="Calibri"/>
        <family val="2"/>
      </rPr>
      <t xml:space="preserve"> (6-7 days late)
(KPI no. 3) Event planning - Execution plan submission: </t>
    </r>
    <r>
      <rPr>
        <sz val="10"/>
        <color rgb="FFC00000"/>
        <rFont val="Calibri"/>
        <family val="2"/>
      </rPr>
      <t>malus</t>
    </r>
    <r>
      <rPr>
        <sz val="10"/>
        <rFont val="Calibri"/>
        <family val="2"/>
      </rPr>
      <t xml:space="preserve"> (more than 1 day late) 
(KPI no. 4) Event planning - Final alignment meeting organisation: tolerance 
(KPI no. 5) Event execution - Timely execution of the event and related services: </t>
    </r>
    <r>
      <rPr>
        <sz val="10"/>
        <color rgb="FF00B050"/>
        <rFont val="Calibri"/>
        <family val="2"/>
      </rPr>
      <t>bonus</t>
    </r>
    <r>
      <rPr>
        <sz val="10"/>
        <rFont val="Calibri"/>
        <family val="2"/>
      </rPr>
      <t xml:space="preserve">  
(KPI no. 6) Event execution - Quality of execution of the event and related services: </t>
    </r>
    <r>
      <rPr>
        <sz val="10"/>
        <color rgb="FF00B050"/>
        <rFont val="Calibri"/>
        <family val="2"/>
      </rPr>
      <t>bonus</t>
    </r>
    <r>
      <rPr>
        <sz val="10"/>
        <rFont val="Calibri"/>
        <family val="2"/>
      </rPr>
      <t xml:space="preserve">
(KPI no. 7) Event closure - evaluation form submission: tolerance
(KPI no. 8) Event closure - Lessons learned meeting organisation: tolerance
(KPI no. 9) Event closure - Event closure report submission: </t>
    </r>
    <r>
      <rPr>
        <sz val="10"/>
        <color rgb="FFC00000"/>
        <rFont val="Calibri"/>
        <family val="2"/>
      </rPr>
      <t>malus</t>
    </r>
    <r>
      <rPr>
        <sz val="10"/>
        <rFont val="Calibri"/>
        <family val="2"/>
      </rPr>
      <t xml:space="preserve"> (2 days late)
(KPI no. 10) Customer satisfaction with the delivered events: tolerance
</t>
    </r>
    <r>
      <rPr>
        <b/>
        <sz val="10"/>
        <rFont val="Calibri"/>
        <family val="2"/>
      </rPr>
      <t>Event 2:</t>
    </r>
    <r>
      <rPr>
        <sz val="10"/>
        <rFont val="Calibri"/>
        <family val="2"/>
      </rPr>
      <t xml:space="preserve">
(KPI no. 1) Response to events requests: </t>
    </r>
    <r>
      <rPr>
        <sz val="10"/>
        <color rgb="FF00B050"/>
        <rFont val="Calibri"/>
        <family val="2"/>
      </rPr>
      <t>bonus</t>
    </r>
    <r>
      <rPr>
        <sz val="10"/>
        <rFont val="Calibri"/>
        <family val="2"/>
      </rPr>
      <t xml:space="preserve">
(KPI no. 2) Event planning - Planning schedule / checklist submission: tolerance
(KPI no. 3) Event planning - Execution plan submission: </t>
    </r>
    <r>
      <rPr>
        <sz val="10"/>
        <color rgb="FF00B050"/>
        <rFont val="Calibri"/>
        <family val="2"/>
      </rPr>
      <t>bonus</t>
    </r>
    <r>
      <rPr>
        <sz val="10"/>
        <rFont val="Calibri"/>
        <family val="2"/>
      </rPr>
      <t xml:space="preserve">  
(KPI no. 4) Event planning - Final alignment meeting organisation: </t>
    </r>
    <r>
      <rPr>
        <sz val="10"/>
        <color rgb="FFC00000"/>
        <rFont val="Calibri"/>
        <family val="2"/>
      </rPr>
      <t>malus</t>
    </r>
    <r>
      <rPr>
        <sz val="10"/>
        <rFont val="Calibri"/>
        <family val="2"/>
      </rPr>
      <t xml:space="preserve"> (later than defined)
(KPI no. 5) Event execution - Timely execution of the event and related services: </t>
    </r>
    <r>
      <rPr>
        <sz val="10"/>
        <color rgb="FFC00000"/>
        <rFont val="Calibri"/>
        <family val="2"/>
      </rPr>
      <t>malus</t>
    </r>
    <r>
      <rPr>
        <sz val="10"/>
        <rFont val="Calibri"/>
        <family val="2"/>
      </rPr>
      <t xml:space="preserve"> (&lt; 30% of tasks delivered as agreed)
(KPI no. 6) Event execution - Quality of execution of the event and related services: tolerance
(KPI no. 7) Event closure - evaluation form submission: tolerance 
(KPI no. 8) Event closure - Lessons learned meeting organisation: tolerance
(KPI no. 9) Event closure - Event closure report submission: tolerance
(KPI no. 10) Customer satisfaction with the delivered events: </t>
    </r>
    <r>
      <rPr>
        <sz val="10"/>
        <color rgb="FF00B050"/>
        <rFont val="Calibri"/>
        <family val="2"/>
      </rPr>
      <t>bonus</t>
    </r>
  </si>
  <si>
    <r>
      <rPr>
        <u/>
        <sz val="10"/>
        <rFont val="Calibri"/>
        <family val="2"/>
      </rPr>
      <t xml:space="preserve">Overall evaluation:  </t>
    </r>
    <r>
      <rPr>
        <sz val="10"/>
        <rFont val="Calibri"/>
        <family val="2"/>
      </rPr>
      <t xml:space="preserve">
(KPI no. 11)  Contract management: tolerance
(KPI no. 12) Response &amp; resolution to tickets: tolerance </t>
    </r>
  </si>
  <si>
    <r>
      <rPr>
        <u/>
        <sz val="10"/>
        <rFont val="Calibri"/>
        <family val="2"/>
      </rPr>
      <t xml:space="preserve">Overall evaluation:  </t>
    </r>
    <r>
      <rPr>
        <sz val="10"/>
        <rFont val="Calibri"/>
        <family val="2"/>
      </rPr>
      <t xml:space="preserve">
(KPI no. 11) Contract management: tolerance
(KPI no. 12) Response &amp; resolution to tickets: </t>
    </r>
    <r>
      <rPr>
        <sz val="10"/>
        <color rgb="FFC00000"/>
        <rFont val="Calibri"/>
        <family val="2"/>
      </rPr>
      <t>malus</t>
    </r>
    <r>
      <rPr>
        <sz val="10"/>
        <rFont val="Calibri"/>
        <family val="2"/>
      </rPr>
      <t xml:space="preserve"> (4 failures)</t>
    </r>
  </si>
  <si>
    <r>
      <rPr>
        <u/>
        <sz val="10"/>
        <rFont val="Calibri"/>
        <family val="2"/>
      </rPr>
      <t xml:space="preserve">Overall evaluation:  </t>
    </r>
    <r>
      <rPr>
        <sz val="10"/>
        <rFont val="Calibri"/>
        <family val="2"/>
      </rPr>
      <t xml:space="preserve">
(KPI no. 11) Contract management: tolerance
(KPI no. 12) Response &amp; resolution to tickets: tolerance </t>
    </r>
  </si>
  <si>
    <t>Result</t>
  </si>
  <si>
    <t>No Bonus Amount or Malus Amount</t>
  </si>
  <si>
    <t xml:space="preserve">Both Bonus Amount and Malus Amount  </t>
  </si>
  <si>
    <t>Bonus Amount only</t>
  </si>
  <si>
    <t>Malus Amount only</t>
  </si>
  <si>
    <t>Reasoning</t>
  </si>
  <si>
    <r>
      <t xml:space="preserve">In the above scenario: 
</t>
    </r>
    <r>
      <rPr>
        <b/>
        <sz val="10"/>
        <rFont val="Calibri"/>
        <family val="2"/>
      </rPr>
      <t>Bonus - Per event evaluation:</t>
    </r>
    <r>
      <rPr>
        <sz val="10"/>
        <rFont val="Calibri"/>
        <family val="2"/>
      </rPr>
      <t xml:space="preserve">
- no Bonus Amount applies with regard to events as both Event 1 and Event 2 have a score that meets Malus Performance Threshold in one of KPIs no. 2-6
</t>
    </r>
    <r>
      <rPr>
        <b/>
        <sz val="10"/>
        <rFont val="Calibri"/>
        <family val="2"/>
      </rPr>
      <t>Bonus - Overall evaluation:</t>
    </r>
    <r>
      <rPr>
        <sz val="10"/>
        <rFont val="Calibri"/>
        <family val="2"/>
      </rPr>
      <t xml:space="preserve">
- not applicable
</t>
    </r>
    <r>
      <rPr>
        <b/>
        <sz val="10"/>
        <rFont val="Calibri"/>
        <family val="2"/>
      </rPr>
      <t>Malus - Per event evaluation:</t>
    </r>
    <r>
      <rPr>
        <sz val="10"/>
        <rFont val="Calibri"/>
        <family val="2"/>
      </rPr>
      <t xml:space="preserve">
- no Malus Amount applies with regard to events as both Event 1 and Event 2 do not have a negative average score for KPIs no. 1-10 
</t>
    </r>
    <r>
      <rPr>
        <b/>
        <sz val="10"/>
        <rFont val="Calibri"/>
        <family val="2"/>
      </rPr>
      <t>Malus - Overall evaluation:</t>
    </r>
    <r>
      <rPr>
        <sz val="10"/>
        <rFont val="Calibri"/>
        <family val="2"/>
      </rPr>
      <t xml:space="preserve">
- no Malus Amount applies as the Service Provider performance does not have a negative average score for KPIs no. 11-12 </t>
    </r>
  </si>
  <si>
    <r>
      <t xml:space="preserve">In the above scenario: 
</t>
    </r>
    <r>
      <rPr>
        <b/>
        <sz val="10"/>
        <rFont val="Calibri"/>
        <family val="2"/>
      </rPr>
      <t>Bonus - Per event evaluation:</t>
    </r>
    <r>
      <rPr>
        <sz val="10"/>
        <rFont val="Calibri"/>
        <family val="2"/>
      </rPr>
      <t xml:space="preserve">
- Bonus Amount applies with regard to Event 1 as it does not have any score that meets the Malus Performance Threshold for any KPIs no. 2-6 and has a positive KPI average scope for KPIs no. 1-10 (2%)
- no Bonus Amount applies with regard to Event 2 as it has a score that meets Malus Performance Threshold in one of KPIs no. 2-6 
</t>
    </r>
    <r>
      <rPr>
        <b/>
        <sz val="10"/>
        <rFont val="Calibri"/>
        <family val="2"/>
      </rPr>
      <t>Bonus - Overall evaluation:</t>
    </r>
    <r>
      <rPr>
        <sz val="10"/>
        <rFont val="Calibri"/>
        <family val="2"/>
      </rPr>
      <t xml:space="preserve">
- not applicable
</t>
    </r>
    <r>
      <rPr>
        <b/>
        <sz val="10"/>
        <rFont val="Calibri"/>
        <family val="2"/>
      </rPr>
      <t>Malus - Per event evaluation:</t>
    </r>
    <r>
      <rPr>
        <sz val="10"/>
        <rFont val="Calibri"/>
        <family val="2"/>
      </rPr>
      <t xml:space="preserve">
- no Malus Amount applies with regard to Event 1 as it does not have a negative average score for KPIs no. 1-10
- Malus Amount applies with regard to to events as both Event 1 and Event 2 do not have a negative average score for KPIs no. 1-10 
</t>
    </r>
    <r>
      <rPr>
        <b/>
        <sz val="10"/>
        <rFont val="Calibri"/>
        <family val="2"/>
      </rPr>
      <t>Malus - Overall evaluation:</t>
    </r>
    <r>
      <rPr>
        <sz val="10"/>
        <rFont val="Calibri"/>
        <family val="2"/>
      </rPr>
      <t xml:space="preserve">
- Malus Amount applies as the Service Provider performance has a negative average score for KPI no. 11-12, i.e., </t>
    </r>
    <r>
      <rPr>
        <sz val="10"/>
        <color rgb="FFC00000"/>
        <rFont val="Calibri"/>
        <family val="2"/>
      </rPr>
      <t>-0.3%</t>
    </r>
  </si>
  <si>
    <r>
      <t xml:space="preserve">In the above scenario: 
</t>
    </r>
    <r>
      <rPr>
        <b/>
        <sz val="10"/>
        <rFont val="Calibri"/>
        <family val="2"/>
      </rPr>
      <t>Bonus - Per event evaluation:</t>
    </r>
    <r>
      <rPr>
        <sz val="10"/>
        <rFont val="Calibri"/>
        <family val="2"/>
      </rPr>
      <t xml:space="preserve">
- Bonus Amount applies with regard to events as both Event 1 and Event 2 do not have any score that meets the Malus Performance Threshold for any KPIs no. 2-6 and have a positive average score for KPIs no. 1-10 (2% each)
</t>
    </r>
    <r>
      <rPr>
        <b/>
        <sz val="10"/>
        <rFont val="Calibri"/>
        <family val="2"/>
      </rPr>
      <t>Bonus - Overall evaluation:</t>
    </r>
    <r>
      <rPr>
        <sz val="10"/>
        <rFont val="Calibri"/>
        <family val="2"/>
      </rPr>
      <t xml:space="preserve">
- not applicable
</t>
    </r>
    <r>
      <rPr>
        <b/>
        <sz val="10"/>
        <rFont val="Calibri"/>
        <family val="2"/>
      </rPr>
      <t>Malus - Per event evaluation:</t>
    </r>
    <r>
      <rPr>
        <sz val="10"/>
        <rFont val="Calibri"/>
        <family val="2"/>
      </rPr>
      <t xml:space="preserve">
- no Malus Amount applies with regard to events as both Event 1 and Event 2 do not have a negative average score for KPIs no. 1-10 
</t>
    </r>
    <r>
      <rPr>
        <b/>
        <sz val="10"/>
        <rFont val="Calibri"/>
        <family val="2"/>
      </rPr>
      <t>Malus - Overall evaluation:</t>
    </r>
    <r>
      <rPr>
        <sz val="10"/>
        <rFont val="Calibri"/>
        <family val="2"/>
      </rPr>
      <t xml:space="preserve">
- no Malus Amount applies as the Service Provider performance does not have a negative average score for KPIs no. 11-12 </t>
    </r>
  </si>
  <si>
    <r>
      <t xml:space="preserve">In the above scenario: 
</t>
    </r>
    <r>
      <rPr>
        <b/>
        <sz val="10"/>
        <rFont val="Calibri"/>
        <family val="2"/>
      </rPr>
      <t>Bonus - Per event evaluation:</t>
    </r>
    <r>
      <rPr>
        <sz val="10"/>
        <rFont val="Calibri"/>
        <family val="2"/>
      </rPr>
      <t xml:space="preserve">
- no Bonus Amount applies with regard to events as both Event 1 and Event 2 have scores that meet Malus Performance Threshold in KPIs no. 2-6
</t>
    </r>
    <r>
      <rPr>
        <b/>
        <sz val="10"/>
        <rFont val="Calibri"/>
        <family val="2"/>
      </rPr>
      <t xml:space="preserve">Bonus - Overall evaluation:
</t>
    </r>
    <r>
      <rPr>
        <sz val="10"/>
        <rFont val="Calibri"/>
        <family val="2"/>
      </rPr>
      <t xml:space="preserve">- not applicable
</t>
    </r>
    <r>
      <rPr>
        <b/>
        <sz val="10"/>
        <rFont val="Calibri"/>
        <family val="2"/>
      </rPr>
      <t>Malus - Per event evaluation:</t>
    </r>
    <r>
      <rPr>
        <sz val="10"/>
        <rFont val="Calibri"/>
        <family val="2"/>
      </rPr>
      <t xml:space="preserve">
- Malus Amount applies with regard to events as both Event 1 and Event 2 have a negative average score for KPIs no. 1-10, i.e., Event 1: </t>
    </r>
    <r>
      <rPr>
        <sz val="10"/>
        <color rgb="FFC00000"/>
        <rFont val="Calibri"/>
        <family val="2"/>
      </rPr>
      <t>-2.6%</t>
    </r>
    <r>
      <rPr>
        <sz val="10"/>
        <rFont val="Calibri"/>
        <family val="2"/>
      </rPr>
      <t xml:space="preserve">; and Event 2: </t>
    </r>
    <r>
      <rPr>
        <sz val="10"/>
        <color rgb="FFC00000"/>
        <rFont val="Calibri"/>
        <family val="2"/>
      </rPr>
      <t>-3.0%</t>
    </r>
    <r>
      <rPr>
        <sz val="10"/>
        <rFont val="Calibri"/>
        <family val="2"/>
      </rPr>
      <t xml:space="preserve">
</t>
    </r>
    <r>
      <rPr>
        <b/>
        <sz val="10"/>
        <rFont val="Calibri"/>
        <family val="2"/>
      </rPr>
      <t>Malus - Overall evaluation:</t>
    </r>
    <r>
      <rPr>
        <sz val="10"/>
        <rFont val="Calibri"/>
        <family val="2"/>
      </rPr>
      <t xml:space="preserve">
- no Malus Amount applies as the Service Provider performance does not have a negative average score for KPIs no. 11-12 </t>
    </r>
  </si>
  <si>
    <t>Annual Evaluation Example</t>
  </si>
  <si>
    <t>The Service Provider receives the following annual evaluation for 2024:
Q1 (Jan-Mar): No Bolus and Malus
Q2 (Apr-Jun): Both Bonus and Malus
Q3 (Jul-Sep): Bonus
Q4 (Oct-Dec): Malus
In the above example: 
'- two Malus Amounts would apply and be needed to be paid to the ESM as the Annual Malus Amount;
- two Bonus Amounts would be added together and the Service Provider would need to invoice the total of them, i.e. the Annual Bonus Amount, to the ESM.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</si>
</sst>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164" formatCode="_-* #,##0.00\ &quot;€&quot;_-;\-* #,##0.00\ &quot;€&quot;_-;_-* &quot;-&quot;??\ &quot;€&quot;_-;_-@_-"/>
    <numFmt numFmtId="165" formatCode="&quot;€&quot;#,##0.00"/>
    <numFmt numFmtId="166" formatCode="0.0%"/>
    <numFmt numFmtId="167" formatCode="#,##0\ &quot;Failures&quot;"/>
    <numFmt numFmtId="168" formatCode="&quot;&gt;&quot;\ #,##0\ &quot;Failures&quot;"/>
    <numFmt numFmtId="169" formatCode="\+\ 0%;\-\ 0%;&quot;+/-&quot;\ 0%"/>
    <numFmt numFmtId="170" formatCode="0\ &quot;Failures&quot;"/>
    <numFmt numFmtId="171" formatCode="#,##0.00\ &quot;€&quot;"/>
    <numFmt numFmtId="172" formatCode="_-[$€-2]\ * #,##0.00_-;\-[$€-2]\ * #,##0.00_-;_-[$€-2]\ * &quot;-&quot;??_-;_-@_-"/>
  </numFmts>
  <fonts count="38" x14ac:knownFonts="1">
    <font>
      <sz val="10"/>
      <name val="Arial"/>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b/>
      <sz val="11"/>
      <name val="Calibri"/>
      <family val="2"/>
      <scheme val="minor"/>
    </font>
    <font>
      <b/>
      <sz val="12"/>
      <name val="Calibri"/>
      <family val="2"/>
      <scheme val="minor"/>
    </font>
    <font>
      <b/>
      <sz val="10"/>
      <name val="Calibri"/>
      <family val="2"/>
      <scheme val="minor"/>
    </font>
    <font>
      <sz val="10"/>
      <name val="Calibri"/>
      <family val="2"/>
      <scheme val="minor"/>
    </font>
    <font>
      <b/>
      <sz val="22"/>
      <name val="Calibri"/>
      <family val="2"/>
      <scheme val="minor"/>
    </font>
    <font>
      <b/>
      <sz val="30"/>
      <name val="Calibri"/>
      <family val="2"/>
      <scheme val="minor"/>
    </font>
    <font>
      <b/>
      <sz val="18"/>
      <name val="Calibri"/>
      <family val="2"/>
      <scheme val="minor"/>
    </font>
    <font>
      <sz val="18"/>
      <name val="Calibri"/>
      <family val="2"/>
      <scheme val="minor"/>
    </font>
    <font>
      <sz val="22"/>
      <name val="Calibri"/>
      <family val="2"/>
      <scheme val="minor"/>
    </font>
    <font>
      <sz val="11"/>
      <name val="Calibri"/>
      <family val="2"/>
      <scheme val="minor"/>
    </font>
    <font>
      <b/>
      <sz val="11"/>
      <color theme="0"/>
      <name val="Calibri"/>
      <family val="2"/>
      <scheme val="minor"/>
    </font>
    <font>
      <sz val="9"/>
      <color theme="1"/>
      <name val="Calibri"/>
      <family val="2"/>
      <scheme val="minor"/>
    </font>
    <font>
      <b/>
      <sz val="9"/>
      <color theme="1"/>
      <name val="Calibri"/>
      <family val="2"/>
      <scheme val="minor"/>
    </font>
    <font>
      <sz val="10"/>
      <name val="Arial"/>
      <family val="2"/>
    </font>
    <font>
      <i/>
      <sz val="10"/>
      <name val="Calibri"/>
      <family val="2"/>
      <scheme val="minor"/>
    </font>
    <font>
      <sz val="11"/>
      <color rgb="FF00B050"/>
      <name val="Calibri"/>
      <family val="2"/>
      <scheme val="minor"/>
    </font>
    <font>
      <sz val="10"/>
      <color rgb="FF00B050"/>
      <name val="Calibri"/>
      <family val="2"/>
      <scheme val="minor"/>
    </font>
    <font>
      <sz val="10"/>
      <color theme="1"/>
      <name val="Calibri"/>
      <family val="2"/>
      <scheme val="minor"/>
    </font>
    <font>
      <sz val="11"/>
      <color theme="5"/>
      <name val="Calibri"/>
      <family val="2"/>
      <scheme val="minor"/>
    </font>
    <font>
      <sz val="10"/>
      <color theme="5"/>
      <name val="Calibri"/>
      <family val="2"/>
      <scheme val="minor"/>
    </font>
    <font>
      <sz val="11"/>
      <color theme="0"/>
      <name val="Calibri"/>
      <family val="2"/>
      <scheme val="minor"/>
    </font>
    <font>
      <sz val="8"/>
      <name val="Arial"/>
      <family val="2"/>
    </font>
    <font>
      <sz val="9"/>
      <color theme="0" tint="-0.249977111117893"/>
      <name val="Calibri"/>
      <family val="2"/>
      <scheme val="minor"/>
    </font>
    <font>
      <b/>
      <sz val="10"/>
      <color theme="1"/>
      <name val="Calibri"/>
      <family val="2"/>
      <scheme val="minor"/>
    </font>
    <font>
      <b/>
      <sz val="11"/>
      <color theme="5"/>
      <name val="Calibri"/>
      <family val="2"/>
      <scheme val="minor"/>
    </font>
    <font>
      <b/>
      <sz val="11"/>
      <color theme="6"/>
      <name val="Calibri"/>
      <family val="2"/>
      <scheme val="minor"/>
    </font>
    <font>
      <sz val="8"/>
      <name val="Arial"/>
      <family val="2"/>
    </font>
    <font>
      <u/>
      <sz val="10"/>
      <name val="Calibri"/>
      <family val="2"/>
    </font>
    <font>
      <sz val="10"/>
      <name val="Calibri"/>
      <family val="2"/>
    </font>
    <font>
      <b/>
      <sz val="10"/>
      <name val="Calibri"/>
      <family val="2"/>
    </font>
    <font>
      <b/>
      <sz val="11"/>
      <color theme="1"/>
      <name val="Calibri"/>
      <family val="2"/>
    </font>
    <font>
      <sz val="10"/>
      <color rgb="FF00B050"/>
      <name val="Calibri"/>
      <family val="2"/>
    </font>
    <font>
      <sz val="10"/>
      <color rgb="FFC00000"/>
      <name val="Calibri"/>
      <family val="2"/>
    </font>
  </fonts>
  <fills count="23">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59999389629810485"/>
        <bgColor indexed="64"/>
      </patternFill>
    </fill>
    <fill>
      <patternFill patternType="solid">
        <fgColor theme="5"/>
        <bgColor indexed="64"/>
      </patternFill>
    </fill>
    <fill>
      <patternFill patternType="solid">
        <fgColor them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0" tint="-0.249977111117893"/>
        <bgColor indexed="64"/>
      </patternFill>
    </fill>
    <fill>
      <patternFill patternType="solid">
        <fgColor theme="7"/>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theme="4"/>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8">
    <xf numFmtId="0" fontId="0"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18" fillId="0" borderId="0" applyFont="0" applyFill="0" applyBorder="0" applyAlignment="0" applyProtection="0"/>
    <xf numFmtId="44" fontId="3" fillId="0" borderId="0" applyFont="0" applyFill="0" applyBorder="0" applyAlignment="0" applyProtection="0"/>
  </cellStyleXfs>
  <cellXfs count="211">
    <xf numFmtId="0" fontId="0" fillId="0" borderId="0" xfId="0"/>
    <xf numFmtId="0" fontId="8" fillId="0" borderId="0" xfId="0" applyFont="1"/>
    <xf numFmtId="0" fontId="8" fillId="0" borderId="0" xfId="3" applyFont="1"/>
    <xf numFmtId="0" fontId="11" fillId="0" borderId="0" xfId="3" applyFont="1" applyAlignment="1">
      <alignment horizontal="justify"/>
    </xf>
    <xf numFmtId="0" fontId="12" fillId="0" borderId="0" xfId="3" applyFont="1"/>
    <xf numFmtId="0" fontId="11" fillId="0" borderId="0" xfId="3" applyFont="1" applyAlignment="1">
      <alignment horizontal="center"/>
    </xf>
    <xf numFmtId="0" fontId="13" fillId="0" borderId="0" xfId="3" applyFont="1"/>
    <xf numFmtId="0" fontId="9" fillId="0" borderId="0" xfId="3" applyFont="1" applyAlignment="1">
      <alignment horizontal="center"/>
    </xf>
    <xf numFmtId="0" fontId="0" fillId="4" borderId="0" xfId="0" applyFill="1"/>
    <xf numFmtId="0" fontId="8" fillId="0" borderId="0" xfId="4" applyFont="1"/>
    <xf numFmtId="0" fontId="5" fillId="2" borderId="1" xfId="4" applyFont="1" applyFill="1" applyBorder="1" applyAlignment="1">
      <alignment horizontal="center" vertical="center"/>
    </xf>
    <xf numFmtId="0" fontId="5" fillId="2" borderId="1" xfId="4" applyFont="1" applyFill="1" applyBorder="1" applyAlignment="1">
      <alignment horizontal="center" vertical="center" wrapText="1"/>
    </xf>
    <xf numFmtId="0" fontId="15" fillId="12" borderId="1" xfId="4" applyFont="1" applyFill="1" applyBorder="1" applyAlignment="1">
      <alignment horizontal="center" vertical="center"/>
    </xf>
    <xf numFmtId="0" fontId="8" fillId="4" borderId="0" xfId="4" applyFont="1" applyFill="1"/>
    <xf numFmtId="0" fontId="6" fillId="4" borderId="0" xfId="4" applyFont="1" applyFill="1"/>
    <xf numFmtId="0" fontId="8" fillId="4" borderId="0" xfId="4" applyFont="1" applyFill="1" applyAlignment="1">
      <alignment horizontal="center"/>
    </xf>
    <xf numFmtId="0" fontId="8" fillId="4" borderId="0" xfId="4" applyFont="1" applyFill="1" applyAlignment="1">
      <alignment horizontal="left"/>
    </xf>
    <xf numFmtId="0" fontId="8" fillId="4" borderId="0" xfId="4" applyFont="1" applyFill="1" applyAlignment="1">
      <alignment horizontal="right"/>
    </xf>
    <xf numFmtId="0" fontId="7" fillId="4" borderId="0" xfId="4" applyFont="1" applyFill="1" applyAlignment="1">
      <alignment horizontal="left"/>
    </xf>
    <xf numFmtId="0" fontId="7" fillId="4" borderId="0" xfId="4" applyFont="1" applyFill="1"/>
    <xf numFmtId="165" fontId="8" fillId="4" borderId="0" xfId="4" applyNumberFormat="1" applyFont="1" applyFill="1" applyAlignment="1">
      <alignment wrapText="1"/>
    </xf>
    <xf numFmtId="0" fontId="8" fillId="4" borderId="12" xfId="4" applyFont="1" applyFill="1" applyBorder="1" applyAlignment="1">
      <alignment wrapText="1"/>
    </xf>
    <xf numFmtId="0" fontId="8" fillId="4" borderId="2" xfId="4" applyFont="1" applyFill="1" applyBorder="1"/>
    <xf numFmtId="0" fontId="5" fillId="7" borderId="1" xfId="4" applyFont="1" applyFill="1" applyBorder="1" applyAlignment="1">
      <alignment horizontal="center" vertical="center"/>
    </xf>
    <xf numFmtId="0" fontId="5" fillId="7" borderId="1" xfId="4" applyFont="1" applyFill="1" applyBorder="1" applyAlignment="1">
      <alignment horizontal="center" vertical="center" wrapText="1"/>
    </xf>
    <xf numFmtId="0" fontId="8" fillId="4" borderId="0" xfId="4" applyFont="1" applyFill="1" applyAlignment="1">
      <alignment horizontal="center" vertical="center"/>
    </xf>
    <xf numFmtId="0" fontId="8" fillId="4" borderId="0" xfId="4" applyFont="1" applyFill="1" applyAlignment="1">
      <alignment vertical="center"/>
    </xf>
    <xf numFmtId="166" fontId="14" fillId="0" borderId="1" xfId="4" applyNumberFormat="1" applyFont="1" applyBorder="1" applyAlignment="1">
      <alignment vertical="center"/>
    </xf>
    <xf numFmtId="165" fontId="14" fillId="0" borderId="1" xfId="4" applyNumberFormat="1" applyFont="1" applyBorder="1" applyAlignment="1">
      <alignment vertical="center"/>
    </xf>
    <xf numFmtId="0" fontId="5" fillId="2" borderId="17" xfId="4" applyFont="1" applyFill="1" applyBorder="1" applyAlignment="1">
      <alignment horizontal="center" vertical="center" wrapText="1"/>
    </xf>
    <xf numFmtId="0" fontId="8" fillId="4" borderId="16" xfId="4" applyFont="1" applyFill="1" applyBorder="1" applyAlignment="1">
      <alignment vertical="center" wrapText="1"/>
    </xf>
    <xf numFmtId="0" fontId="15" fillId="6" borderId="6" xfId="4" applyFont="1" applyFill="1" applyBorder="1" applyAlignment="1">
      <alignment horizontal="center" vertical="center"/>
    </xf>
    <xf numFmtId="0" fontId="19" fillId="4" borderId="0" xfId="4" applyFont="1" applyFill="1"/>
    <xf numFmtId="0" fontId="20" fillId="4" borderId="0" xfId="4" applyFont="1" applyFill="1" applyAlignment="1">
      <alignment horizontal="center" vertical="center"/>
    </xf>
    <xf numFmtId="0" fontId="21" fillId="4" borderId="0" xfId="4" applyFont="1" applyFill="1" applyAlignment="1">
      <alignment horizontal="center"/>
    </xf>
    <xf numFmtId="0" fontId="21" fillId="4" borderId="0" xfId="4" applyFont="1" applyFill="1" applyAlignment="1">
      <alignment horizontal="center" vertical="center"/>
    </xf>
    <xf numFmtId="0" fontId="20" fillId="4" borderId="0" xfId="4" applyFont="1" applyFill="1" applyAlignment="1">
      <alignment vertical="center"/>
    </xf>
    <xf numFmtId="0" fontId="21" fillId="4" borderId="0" xfId="4" applyFont="1" applyFill="1"/>
    <xf numFmtId="0" fontId="8" fillId="0" borderId="0" xfId="4" applyFont="1" applyAlignment="1">
      <alignment horizontal="left"/>
    </xf>
    <xf numFmtId="0" fontId="8" fillId="4" borderId="14" xfId="4" applyFont="1" applyFill="1" applyBorder="1" applyAlignment="1">
      <alignment vertical="center" wrapText="1"/>
    </xf>
    <xf numFmtId="0" fontId="23" fillId="4" borderId="0" xfId="4" applyFont="1" applyFill="1" applyAlignment="1">
      <alignment vertical="center"/>
    </xf>
    <xf numFmtId="0" fontId="24" fillId="4" borderId="0" xfId="4" applyFont="1" applyFill="1"/>
    <xf numFmtId="0" fontId="4" fillId="0" borderId="14" xfId="4" applyFont="1" applyBorder="1" applyAlignment="1">
      <alignment horizontal="center" vertical="center" wrapText="1"/>
    </xf>
    <xf numFmtId="0" fontId="21" fillId="4" borderId="0" xfId="4" applyFont="1" applyFill="1" applyAlignment="1">
      <alignment horizontal="center" vertical="center" wrapText="1"/>
    </xf>
    <xf numFmtId="166" fontId="20" fillId="4" borderId="0" xfId="4" applyNumberFormat="1" applyFont="1" applyFill="1" applyAlignment="1">
      <alignment horizontal="center" vertical="center"/>
    </xf>
    <xf numFmtId="167" fontId="16" fillId="4" borderId="16" xfId="4" applyNumberFormat="1" applyFont="1" applyFill="1" applyBorder="1" applyAlignment="1">
      <alignment horizontal="center" vertical="center" wrapText="1"/>
    </xf>
    <xf numFmtId="0" fontId="4" fillId="0" borderId="16" xfId="4" applyFont="1" applyBorder="1" applyAlignment="1">
      <alignment horizontal="center" vertical="center" wrapText="1"/>
    </xf>
    <xf numFmtId="167" fontId="16" fillId="4" borderId="14" xfId="4" applyNumberFormat="1" applyFont="1" applyFill="1" applyBorder="1" applyAlignment="1">
      <alignment horizontal="center" vertical="center" wrapText="1"/>
    </xf>
    <xf numFmtId="0" fontId="17" fillId="4" borderId="16" xfId="4" applyFont="1" applyFill="1" applyBorder="1" applyAlignment="1">
      <alignment horizontal="center" vertical="center" wrapText="1"/>
    </xf>
    <xf numFmtId="168" fontId="17" fillId="4" borderId="16" xfId="4" applyNumberFormat="1" applyFont="1" applyFill="1" applyBorder="1" applyAlignment="1">
      <alignment horizontal="center" vertical="center" wrapText="1"/>
    </xf>
    <xf numFmtId="0" fontId="16" fillId="4" borderId="16" xfId="4" applyFont="1" applyFill="1" applyBorder="1" applyAlignment="1">
      <alignment horizontal="center" vertical="center" wrapText="1"/>
    </xf>
    <xf numFmtId="167" fontId="17" fillId="4" borderId="16" xfId="4" applyNumberFormat="1" applyFont="1" applyFill="1" applyBorder="1" applyAlignment="1">
      <alignment horizontal="center" vertical="center" wrapText="1"/>
    </xf>
    <xf numFmtId="0" fontId="22" fillId="4" borderId="14" xfId="4" applyFont="1" applyFill="1" applyBorder="1" applyAlignment="1">
      <alignment horizontal="center" vertical="center" wrapText="1"/>
    </xf>
    <xf numFmtId="0" fontId="22" fillId="4" borderId="16" xfId="4" applyFont="1" applyFill="1" applyBorder="1" applyAlignment="1">
      <alignment horizontal="center" vertical="center" wrapText="1"/>
    </xf>
    <xf numFmtId="0" fontId="4" fillId="0" borderId="16" xfId="4" applyFont="1" applyBorder="1" applyAlignment="1">
      <alignment horizontal="center" vertical="center"/>
    </xf>
    <xf numFmtId="0" fontId="4" fillId="0" borderId="15" xfId="4" applyFont="1" applyBorder="1" applyAlignment="1">
      <alignment horizontal="center" vertical="center" wrapText="1"/>
    </xf>
    <xf numFmtId="0" fontId="22" fillId="4" borderId="15" xfId="4" applyFont="1" applyFill="1" applyBorder="1" applyAlignment="1">
      <alignment horizontal="center" vertical="center" wrapText="1"/>
    </xf>
    <xf numFmtId="167" fontId="17" fillId="4" borderId="15" xfId="4" applyNumberFormat="1" applyFont="1" applyFill="1" applyBorder="1" applyAlignment="1">
      <alignment horizontal="center" vertical="center" wrapText="1"/>
    </xf>
    <xf numFmtId="0" fontId="17" fillId="4" borderId="15" xfId="4" applyFont="1" applyFill="1" applyBorder="1" applyAlignment="1">
      <alignment horizontal="center" vertical="center" wrapText="1"/>
    </xf>
    <xf numFmtId="167" fontId="27" fillId="17" borderId="16" xfId="4" applyNumberFormat="1" applyFont="1" applyFill="1" applyBorder="1" applyAlignment="1">
      <alignment horizontal="center" vertical="center" wrapText="1"/>
    </xf>
    <xf numFmtId="0" fontId="8" fillId="4" borderId="21" xfId="4" applyFont="1" applyFill="1" applyBorder="1"/>
    <xf numFmtId="0" fontId="25" fillId="6" borderId="1" xfId="4" applyFont="1" applyFill="1" applyBorder="1" applyAlignment="1">
      <alignment horizontal="center" vertical="center" wrapText="1"/>
    </xf>
    <xf numFmtId="0" fontId="22" fillId="4" borderId="2" xfId="4" applyFont="1" applyFill="1" applyBorder="1" applyAlignment="1">
      <alignment horizontal="center"/>
    </xf>
    <xf numFmtId="0" fontId="7" fillId="7" borderId="1" xfId="4" applyFont="1" applyFill="1" applyBorder="1" applyAlignment="1">
      <alignment horizontal="center" vertical="center" wrapText="1"/>
    </xf>
    <xf numFmtId="9" fontId="22" fillId="4" borderId="14" xfId="4" applyNumberFormat="1" applyFont="1" applyFill="1" applyBorder="1" applyAlignment="1">
      <alignment horizontal="center" vertical="center" wrapText="1"/>
    </xf>
    <xf numFmtId="9" fontId="22" fillId="4" borderId="16" xfId="4" applyNumberFormat="1" applyFont="1" applyFill="1" applyBorder="1" applyAlignment="1">
      <alignment horizontal="center" vertical="center" wrapText="1"/>
    </xf>
    <xf numFmtId="9" fontId="22" fillId="4" borderId="15" xfId="4" applyNumberFormat="1" applyFont="1" applyFill="1" applyBorder="1" applyAlignment="1">
      <alignment horizontal="center" vertical="center" wrapText="1"/>
    </xf>
    <xf numFmtId="9" fontId="8" fillId="4" borderId="1" xfId="4" applyNumberFormat="1" applyFont="1" applyFill="1" applyBorder="1" applyAlignment="1">
      <alignment horizontal="center" vertical="center"/>
    </xf>
    <xf numFmtId="0" fontId="3" fillId="4" borderId="0" xfId="0" applyFont="1" applyFill="1"/>
    <xf numFmtId="0" fontId="8" fillId="4" borderId="0" xfId="4" applyFont="1" applyFill="1" applyAlignment="1">
      <alignment vertical="center" wrapText="1"/>
    </xf>
    <xf numFmtId="0" fontId="0" fillId="4" borderId="0" xfId="0" applyFill="1" applyAlignment="1">
      <alignment vertical="center" wrapText="1"/>
    </xf>
    <xf numFmtId="10" fontId="21" fillId="4" borderId="0" xfId="4" applyNumberFormat="1" applyFont="1" applyFill="1" applyAlignment="1">
      <alignment horizontal="center"/>
    </xf>
    <xf numFmtId="164" fontId="0" fillId="4" borderId="0" xfId="0" applyNumberFormat="1" applyFill="1"/>
    <xf numFmtId="0" fontId="0" fillId="4" borderId="0" xfId="0" applyFill="1" applyAlignment="1">
      <alignment horizontal="center"/>
    </xf>
    <xf numFmtId="166" fontId="29" fillId="0" borderId="14" xfId="6" applyNumberFormat="1" applyFont="1" applyFill="1" applyBorder="1" applyAlignment="1">
      <alignment horizontal="center" vertical="center" wrapText="1"/>
    </xf>
    <xf numFmtId="166" fontId="29" fillId="0" borderId="16" xfId="6" applyNumberFormat="1" applyFont="1" applyFill="1" applyBorder="1" applyAlignment="1">
      <alignment horizontal="center" vertical="center" wrapText="1"/>
    </xf>
    <xf numFmtId="166" fontId="29" fillId="0" borderId="15" xfId="6" applyNumberFormat="1" applyFont="1" applyFill="1" applyBorder="1" applyAlignment="1">
      <alignment horizontal="center" vertical="center" wrapText="1"/>
    </xf>
    <xf numFmtId="0" fontId="8" fillId="17" borderId="15" xfId="0" applyFont="1" applyFill="1" applyBorder="1" applyAlignment="1">
      <alignment horizontal="center" vertical="center" wrapText="1"/>
    </xf>
    <xf numFmtId="166" fontId="8" fillId="4" borderId="14" xfId="6" quotePrefix="1" applyNumberFormat="1" applyFont="1" applyFill="1" applyBorder="1" applyAlignment="1">
      <alignment horizontal="center" vertical="center"/>
    </xf>
    <xf numFmtId="171" fontId="8" fillId="0" borderId="15" xfId="0" applyNumberFormat="1" applyFont="1" applyBorder="1" applyAlignment="1">
      <alignment horizontal="center" vertical="center"/>
    </xf>
    <xf numFmtId="167" fontId="8" fillId="4" borderId="0" xfId="4" applyNumberFormat="1" applyFont="1" applyFill="1"/>
    <xf numFmtId="0" fontId="8" fillId="17" borderId="16" xfId="0" applyFont="1" applyFill="1" applyBorder="1" applyAlignment="1">
      <alignment horizontal="center" vertical="center" wrapText="1"/>
    </xf>
    <xf numFmtId="0" fontId="21" fillId="17" borderId="14" xfId="4" applyFont="1" applyFill="1" applyBorder="1" applyAlignment="1">
      <alignment horizontal="center"/>
    </xf>
    <xf numFmtId="0" fontId="21" fillId="17" borderId="16" xfId="4" applyFont="1" applyFill="1" applyBorder="1" applyAlignment="1">
      <alignment horizontal="center"/>
    </xf>
    <xf numFmtId="0" fontId="21" fillId="17" borderId="16" xfId="4" applyFont="1" applyFill="1" applyBorder="1" applyAlignment="1">
      <alignment horizontal="center" vertical="center"/>
    </xf>
    <xf numFmtId="0" fontId="21" fillId="17" borderId="16" xfId="4" applyFont="1" applyFill="1" applyBorder="1"/>
    <xf numFmtId="0" fontId="22" fillId="4" borderId="16" xfId="4" applyFont="1" applyFill="1" applyBorder="1" applyAlignment="1">
      <alignment vertical="center" wrapText="1"/>
    </xf>
    <xf numFmtId="0" fontId="22" fillId="4" borderId="15" xfId="4" applyFont="1" applyFill="1" applyBorder="1" applyAlignment="1">
      <alignment horizontal="left" vertical="center" wrapText="1"/>
    </xf>
    <xf numFmtId="167" fontId="27" fillId="17" borderId="15" xfId="4" applyNumberFormat="1" applyFont="1" applyFill="1" applyBorder="1" applyAlignment="1">
      <alignment horizontal="center" vertical="center" wrapText="1"/>
    </xf>
    <xf numFmtId="0" fontId="8" fillId="0" borderId="16" xfId="4" applyFont="1" applyBorder="1" applyAlignment="1">
      <alignment vertical="center" wrapText="1"/>
    </xf>
    <xf numFmtId="0" fontId="15" fillId="12" borderId="22" xfId="4" applyFont="1" applyFill="1" applyBorder="1" applyAlignment="1">
      <alignment horizontal="center" vertical="center"/>
    </xf>
    <xf numFmtId="0" fontId="4" fillId="5" borderId="22" xfId="4" applyFont="1" applyFill="1" applyBorder="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3" borderId="14" xfId="0" applyFont="1" applyFill="1" applyBorder="1" applyAlignment="1" applyProtection="1">
      <alignment horizontal="center" vertical="center" wrapText="1"/>
      <protection locked="0"/>
    </xf>
    <xf numFmtId="0" fontId="8" fillId="3" borderId="16" xfId="0" applyFont="1" applyFill="1" applyBorder="1" applyAlignment="1" applyProtection="1">
      <alignment horizontal="center" vertical="center" wrapText="1"/>
      <protection locked="0"/>
    </xf>
    <xf numFmtId="170" fontId="8" fillId="3" borderId="16" xfId="0" applyNumberFormat="1" applyFont="1" applyFill="1" applyBorder="1" applyAlignment="1" applyProtection="1">
      <alignment horizontal="center" vertical="center" wrapText="1"/>
      <protection locked="0"/>
    </xf>
    <xf numFmtId="170" fontId="8" fillId="3" borderId="15" xfId="0" applyNumberFormat="1" applyFont="1" applyFill="1" applyBorder="1" applyAlignment="1" applyProtection="1">
      <alignment horizontal="center" vertical="center" wrapText="1"/>
      <protection locked="0"/>
    </xf>
    <xf numFmtId="166" fontId="22" fillId="4" borderId="1" xfId="4" applyNumberFormat="1" applyFont="1" applyFill="1" applyBorder="1" applyAlignment="1">
      <alignment horizontal="left" vertical="center" wrapText="1"/>
    </xf>
    <xf numFmtId="0" fontId="22" fillId="4" borderId="1" xfId="4" applyFont="1" applyFill="1" applyBorder="1" applyAlignment="1">
      <alignment horizontal="right" vertical="center"/>
    </xf>
    <xf numFmtId="172" fontId="0" fillId="4" borderId="0" xfId="0" applyNumberFormat="1" applyFill="1" applyAlignment="1" applyProtection="1">
      <alignment vertical="center"/>
      <protection locked="0"/>
    </xf>
    <xf numFmtId="172" fontId="21" fillId="4" borderId="0" xfId="4" applyNumberFormat="1" applyFont="1" applyFill="1" applyAlignment="1" applyProtection="1">
      <alignment horizontal="center" vertical="center"/>
      <protection locked="0"/>
    </xf>
    <xf numFmtId="0" fontId="0" fillId="4" borderId="0" xfId="0" applyFill="1" applyAlignment="1">
      <alignment vertical="center"/>
    </xf>
    <xf numFmtId="167" fontId="17" fillId="4" borderId="14" xfId="4" applyNumberFormat="1" applyFont="1" applyFill="1" applyBorder="1" applyAlignment="1">
      <alignment horizontal="center" vertical="center" wrapText="1"/>
    </xf>
    <xf numFmtId="0" fontId="17" fillId="4" borderId="14" xfId="4" applyFont="1" applyFill="1" applyBorder="1" applyAlignment="1">
      <alignment horizontal="center" vertical="center" wrapText="1"/>
    </xf>
    <xf numFmtId="0" fontId="35" fillId="20" borderId="1" xfId="0" applyFont="1" applyFill="1" applyBorder="1" applyAlignment="1">
      <alignment vertical="center"/>
    </xf>
    <xf numFmtId="0" fontId="35" fillId="20" borderId="1" xfId="0" applyFont="1" applyFill="1" applyBorder="1" applyAlignment="1">
      <alignment horizontal="center" vertical="center"/>
    </xf>
    <xf numFmtId="0" fontId="35" fillId="20" borderId="6" xfId="0" applyFont="1" applyFill="1" applyBorder="1" applyAlignment="1">
      <alignment horizontal="center" vertical="center"/>
    </xf>
    <xf numFmtId="0" fontId="33" fillId="0" borderId="29" xfId="0" quotePrefix="1" applyFont="1" applyBorder="1" applyAlignment="1">
      <alignment vertical="top" wrapText="1"/>
    </xf>
    <xf numFmtId="0" fontId="33" fillId="0" borderId="30" xfId="0" quotePrefix="1" applyFont="1" applyBorder="1" applyAlignment="1">
      <alignment vertical="top" wrapText="1"/>
    </xf>
    <xf numFmtId="0" fontId="33" fillId="20" borderId="1" xfId="0" applyFont="1" applyFill="1" applyBorder="1" applyAlignment="1">
      <alignment vertical="center"/>
    </xf>
    <xf numFmtId="0" fontId="33" fillId="0" borderId="1" xfId="0" applyFont="1" applyBorder="1" applyAlignment="1">
      <alignment horizontal="left" vertical="center" wrapText="1"/>
    </xf>
    <xf numFmtId="0" fontId="33" fillId="0" borderId="6" xfId="0" applyFont="1" applyBorder="1" applyAlignment="1">
      <alignment horizontal="left" vertical="center"/>
    </xf>
    <xf numFmtId="0" fontId="33" fillId="0" borderId="1" xfId="0" applyFont="1" applyBorder="1" applyAlignment="1">
      <alignment horizontal="left" vertical="center"/>
    </xf>
    <xf numFmtId="0" fontId="33" fillId="0" borderId="1" xfId="0" applyFont="1" applyBorder="1" applyAlignment="1">
      <alignment vertical="top" wrapText="1"/>
    </xf>
    <xf numFmtId="0" fontId="33" fillId="4" borderId="1" xfId="0" applyFont="1" applyFill="1" applyBorder="1" applyAlignment="1">
      <alignment vertical="top" wrapText="1"/>
    </xf>
    <xf numFmtId="0" fontId="2" fillId="4" borderId="0" xfId="4" applyFont="1" applyFill="1" applyAlignment="1">
      <alignment vertical="center" wrapText="1"/>
    </xf>
    <xf numFmtId="0" fontId="2" fillId="4" borderId="0" xfId="4" applyFont="1" applyFill="1" applyAlignment="1">
      <alignment horizontal="center" vertical="center" wrapText="1"/>
    </xf>
    <xf numFmtId="0" fontId="2" fillId="4" borderId="18" xfId="4" applyFont="1" applyFill="1" applyBorder="1"/>
    <xf numFmtId="0" fontId="2" fillId="4" borderId="0" xfId="4" applyFont="1" applyFill="1"/>
    <xf numFmtId="0" fontId="2" fillId="4" borderId="7" xfId="4" applyFont="1" applyFill="1" applyBorder="1" applyAlignment="1">
      <alignment horizontal="center" vertical="center"/>
    </xf>
    <xf numFmtId="169" fontId="2" fillId="13" borderId="1" xfId="4" quotePrefix="1" applyNumberFormat="1" applyFont="1" applyFill="1" applyBorder="1" applyAlignment="1">
      <alignment horizontal="center" vertical="center"/>
    </xf>
    <xf numFmtId="169" fontId="2" fillId="8" borderId="1" xfId="4" quotePrefix="1" applyNumberFormat="1" applyFont="1" applyFill="1" applyBorder="1" applyAlignment="1">
      <alignment horizontal="center" vertical="center"/>
    </xf>
    <xf numFmtId="169" fontId="2" fillId="9" borderId="1" xfId="4" quotePrefix="1" applyNumberFormat="1" applyFont="1" applyFill="1" applyBorder="1" applyAlignment="1">
      <alignment horizontal="center" vertical="center"/>
    </xf>
    <xf numFmtId="169" fontId="2" fillId="10" borderId="1" xfId="4" quotePrefix="1" applyNumberFormat="1" applyFont="1" applyFill="1" applyBorder="1" applyAlignment="1">
      <alignment horizontal="center" vertical="center"/>
    </xf>
    <xf numFmtId="169" fontId="2" fillId="11" borderId="1" xfId="4" quotePrefix="1" applyNumberFormat="1" applyFont="1" applyFill="1" applyBorder="1" applyAlignment="1">
      <alignment horizontal="center" vertical="center"/>
    </xf>
    <xf numFmtId="169" fontId="2" fillId="6" borderId="1" xfId="4" quotePrefix="1" applyNumberFormat="1" applyFont="1" applyFill="1" applyBorder="1" applyAlignment="1">
      <alignment horizontal="center" vertical="center"/>
    </xf>
    <xf numFmtId="0" fontId="2" fillId="4" borderId="13" xfId="4" applyFont="1" applyFill="1" applyBorder="1" applyAlignment="1">
      <alignment horizontal="center" vertical="center"/>
    </xf>
    <xf numFmtId="0" fontId="2" fillId="7" borderId="1" xfId="4" applyFont="1" applyFill="1" applyBorder="1" applyAlignment="1">
      <alignment horizontal="center" vertical="center" wrapText="1"/>
    </xf>
    <xf numFmtId="0" fontId="2" fillId="0" borderId="14" xfId="4" applyFont="1" applyBorder="1" applyAlignment="1">
      <alignment horizontal="center" vertical="center"/>
    </xf>
    <xf numFmtId="0" fontId="2" fillId="0" borderId="14" xfId="4" applyFont="1" applyBorder="1" applyAlignment="1">
      <alignment vertical="center" wrapText="1"/>
    </xf>
    <xf numFmtId="0" fontId="2" fillId="4" borderId="0" xfId="4" applyFont="1" applyFill="1" applyAlignment="1">
      <alignment horizontal="center" vertical="center"/>
    </xf>
    <xf numFmtId="169" fontId="2" fillId="4" borderId="14" xfId="4" applyNumberFormat="1" applyFont="1" applyFill="1" applyBorder="1" applyAlignment="1">
      <alignment horizontal="center" vertical="center" wrapText="1"/>
    </xf>
    <xf numFmtId="0" fontId="2" fillId="0" borderId="16" xfId="4" applyFont="1" applyBorder="1" applyAlignment="1">
      <alignment vertical="center" wrapText="1"/>
    </xf>
    <xf numFmtId="169" fontId="2" fillId="4" borderId="16" xfId="4" applyNumberFormat="1" applyFont="1" applyFill="1" applyBorder="1" applyAlignment="1">
      <alignment horizontal="center" vertical="center" wrapText="1"/>
    </xf>
    <xf numFmtId="0" fontId="2" fillId="0" borderId="16" xfId="4" applyFont="1" applyBorder="1" applyAlignment="1">
      <alignment horizontal="center" vertical="center"/>
    </xf>
    <xf numFmtId="0" fontId="2" fillId="4" borderId="16" xfId="4" applyFont="1" applyFill="1" applyBorder="1" applyAlignment="1">
      <alignment vertical="center" wrapText="1"/>
    </xf>
    <xf numFmtId="0" fontId="2" fillId="4" borderId="0" xfId="4" applyFont="1" applyFill="1" applyAlignment="1">
      <alignment vertical="center"/>
    </xf>
    <xf numFmtId="0" fontId="2" fillId="0" borderId="16" xfId="4" applyFont="1" applyBorder="1" applyAlignment="1">
      <alignment horizontal="center" vertical="center" wrapText="1"/>
    </xf>
    <xf numFmtId="0" fontId="2" fillId="0" borderId="16" xfId="4" applyFont="1" applyBorder="1" applyAlignment="1">
      <alignment horizontal="left" vertical="center" wrapText="1"/>
    </xf>
    <xf numFmtId="0" fontId="2" fillId="0" borderId="15" xfId="4" applyFont="1" applyBorder="1" applyAlignment="1">
      <alignment horizontal="center" vertical="center"/>
    </xf>
    <xf numFmtId="0" fontId="2" fillId="0" borderId="15" xfId="4" applyFont="1" applyBorder="1" applyAlignment="1">
      <alignment vertical="center" wrapText="1"/>
    </xf>
    <xf numFmtId="169" fontId="2" fillId="4" borderId="15" xfId="4" applyNumberFormat="1" applyFont="1" applyFill="1" applyBorder="1" applyAlignment="1">
      <alignment horizontal="center" vertical="center" wrapText="1"/>
    </xf>
    <xf numFmtId="0" fontId="10" fillId="0" borderId="2" xfId="3" applyFont="1" applyBorder="1" applyAlignment="1">
      <alignment horizontal="center"/>
    </xf>
    <xf numFmtId="0" fontId="8" fillId="4" borderId="12" xfId="4" applyFont="1" applyFill="1" applyBorder="1" applyAlignment="1">
      <alignment horizontal="left" vertical="top" wrapText="1"/>
    </xf>
    <xf numFmtId="0" fontId="7" fillId="4" borderId="10" xfId="4" applyFont="1" applyFill="1" applyBorder="1" applyAlignment="1">
      <alignment horizontal="center" vertical="center"/>
    </xf>
    <xf numFmtId="0" fontId="7" fillId="4" borderId="11" xfId="4" applyFont="1" applyFill="1" applyBorder="1" applyAlignment="1">
      <alignment horizontal="center" vertical="center"/>
    </xf>
    <xf numFmtId="0" fontId="9" fillId="4" borderId="3" xfId="4" applyFont="1" applyFill="1" applyBorder="1" applyAlignment="1">
      <alignment horizontal="left" vertical="center" wrapText="1"/>
    </xf>
    <xf numFmtId="0" fontId="9" fillId="4" borderId="4" xfId="4" applyFont="1" applyFill="1" applyBorder="1" applyAlignment="1">
      <alignment horizontal="left" vertical="center" wrapText="1"/>
    </xf>
    <xf numFmtId="0" fontId="9" fillId="4" borderId="5" xfId="4" applyFont="1" applyFill="1" applyBorder="1" applyAlignment="1">
      <alignment horizontal="left" vertical="center" wrapText="1"/>
    </xf>
    <xf numFmtId="172" fontId="8" fillId="3" borderId="6" xfId="0" applyNumberFormat="1" applyFont="1" applyFill="1" applyBorder="1" applyAlignment="1" applyProtection="1">
      <alignment horizontal="center" vertical="center"/>
      <protection locked="0"/>
    </xf>
    <xf numFmtId="172" fontId="8" fillId="3" borderId="9" xfId="0" applyNumberFormat="1" applyFont="1" applyFill="1" applyBorder="1" applyAlignment="1" applyProtection="1">
      <alignment horizontal="center" vertical="center"/>
      <protection locked="0"/>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6" xfId="4" applyFont="1" applyFill="1" applyBorder="1" applyAlignment="1">
      <alignment horizontal="center" vertical="center"/>
    </xf>
    <xf numFmtId="0" fontId="7" fillId="4" borderId="8" xfId="4" applyFont="1" applyFill="1" applyBorder="1" applyAlignment="1">
      <alignment horizontal="center" vertical="center"/>
    </xf>
    <xf numFmtId="0" fontId="7" fillId="4" borderId="9" xfId="4" applyFont="1" applyFill="1" applyBorder="1" applyAlignment="1">
      <alignment horizontal="center" vertical="center"/>
    </xf>
    <xf numFmtId="172" fontId="8" fillId="4" borderId="6" xfId="0" applyNumberFormat="1" applyFont="1" applyFill="1" applyBorder="1" applyAlignment="1">
      <alignment horizontal="center" vertical="center"/>
    </xf>
    <xf numFmtId="172" fontId="8" fillId="4" borderId="9" xfId="0" applyNumberFormat="1" applyFont="1" applyFill="1" applyBorder="1" applyAlignment="1">
      <alignment horizontal="center" vertical="center"/>
    </xf>
    <xf numFmtId="0" fontId="30" fillId="4" borderId="25" xfId="4" applyFont="1" applyFill="1" applyBorder="1" applyAlignment="1">
      <alignment horizontal="center" vertical="center"/>
    </xf>
    <xf numFmtId="0" fontId="30" fillId="4" borderId="26" xfId="4" applyFont="1" applyFill="1" applyBorder="1" applyAlignment="1">
      <alignment horizontal="center" vertical="center"/>
    </xf>
    <xf numFmtId="171" fontId="30" fillId="4" borderId="25" xfId="4" applyNumberFormat="1" applyFont="1" applyFill="1" applyBorder="1" applyAlignment="1">
      <alignment horizontal="center" vertical="center" wrapText="1"/>
    </xf>
    <xf numFmtId="171" fontId="30" fillId="4" borderId="26" xfId="4" applyNumberFormat="1" applyFont="1" applyFill="1" applyBorder="1" applyAlignment="1">
      <alignment horizontal="center" vertical="center" wrapText="1"/>
    </xf>
    <xf numFmtId="166" fontId="30" fillId="4" borderId="25" xfId="6" applyNumberFormat="1" applyFont="1" applyFill="1" applyBorder="1" applyAlignment="1">
      <alignment horizontal="center" vertical="center"/>
    </xf>
    <xf numFmtId="166" fontId="30" fillId="4" borderId="26" xfId="6" applyNumberFormat="1" applyFont="1" applyFill="1" applyBorder="1" applyAlignment="1">
      <alignment horizontal="center" vertical="center"/>
    </xf>
    <xf numFmtId="0" fontId="5" fillId="15" borderId="19" xfId="0" applyFont="1" applyFill="1" applyBorder="1" applyAlignment="1">
      <alignment horizontal="center" vertical="center"/>
    </xf>
    <xf numFmtId="0" fontId="5" fillId="15" borderId="2" xfId="0" applyFont="1" applyFill="1" applyBorder="1" applyAlignment="1">
      <alignment horizontal="center" vertical="center"/>
    </xf>
    <xf numFmtId="0" fontId="5" fillId="15" borderId="20" xfId="0" applyFont="1" applyFill="1" applyBorder="1" applyAlignment="1">
      <alignment horizontal="center" vertical="center"/>
    </xf>
    <xf numFmtId="0" fontId="5" fillId="22" borderId="19" xfId="0" applyFont="1" applyFill="1" applyBorder="1" applyAlignment="1">
      <alignment horizontal="center" vertical="center"/>
    </xf>
    <xf numFmtId="0" fontId="5" fillId="22" borderId="2" xfId="0" applyFont="1" applyFill="1" applyBorder="1" applyAlignment="1">
      <alignment horizontal="center" vertical="center"/>
    </xf>
    <xf numFmtId="0" fontId="5" fillId="22" borderId="20" xfId="0" applyFont="1" applyFill="1" applyBorder="1" applyAlignment="1">
      <alignment horizontal="center" vertical="center"/>
    </xf>
    <xf numFmtId="0" fontId="8" fillId="4" borderId="0" xfId="4" applyFont="1" applyFill="1" applyAlignment="1">
      <alignment horizontal="center"/>
    </xf>
    <xf numFmtId="0" fontId="7" fillId="4" borderId="3" xfId="4" applyFont="1" applyFill="1" applyBorder="1" applyAlignment="1">
      <alignment horizontal="center" vertical="center"/>
    </xf>
    <xf numFmtId="0" fontId="7" fillId="4" borderId="4" xfId="4" applyFont="1" applyFill="1" applyBorder="1" applyAlignment="1">
      <alignment horizontal="center" vertical="center"/>
    </xf>
    <xf numFmtId="0" fontId="7" fillId="4" borderId="5" xfId="4" applyFont="1" applyFill="1" applyBorder="1" applyAlignment="1">
      <alignment horizontal="center" vertical="center"/>
    </xf>
    <xf numFmtId="0" fontId="15" fillId="6" borderId="22" xfId="4" applyFont="1" applyFill="1" applyBorder="1" applyAlignment="1">
      <alignment horizontal="center" vertical="center"/>
    </xf>
    <xf numFmtId="0" fontId="5" fillId="6" borderId="19"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20" xfId="0" applyFont="1" applyFill="1" applyBorder="1" applyAlignment="1">
      <alignment horizontal="center" vertical="center"/>
    </xf>
    <xf numFmtId="0" fontId="5" fillId="18" borderId="19" xfId="0" applyFont="1" applyFill="1" applyBorder="1" applyAlignment="1">
      <alignment horizontal="center" vertical="center"/>
    </xf>
    <xf numFmtId="0" fontId="5" fillId="18" borderId="2" xfId="0" applyFont="1" applyFill="1" applyBorder="1" applyAlignment="1">
      <alignment horizontal="center" vertical="center"/>
    </xf>
    <xf numFmtId="0" fontId="5" fillId="18" borderId="20" xfId="0" applyFont="1" applyFill="1" applyBorder="1" applyAlignment="1">
      <alignment horizontal="center" vertical="center"/>
    </xf>
    <xf numFmtId="0" fontId="5" fillId="16" borderId="19" xfId="0" applyFont="1" applyFill="1" applyBorder="1" applyAlignment="1">
      <alignment horizontal="center" vertical="center"/>
    </xf>
    <xf numFmtId="0" fontId="5" fillId="16" borderId="2" xfId="0" applyFont="1" applyFill="1" applyBorder="1" applyAlignment="1">
      <alignment horizontal="center" vertical="center"/>
    </xf>
    <xf numFmtId="0" fontId="5" fillId="16" borderId="20" xfId="0" applyFont="1" applyFill="1" applyBorder="1" applyAlignment="1">
      <alignment horizontal="center" vertical="center"/>
    </xf>
    <xf numFmtId="0" fontId="29" fillId="4" borderId="27" xfId="4" applyFont="1" applyFill="1" applyBorder="1" applyAlignment="1">
      <alignment horizontal="center" vertical="center"/>
    </xf>
    <xf numFmtId="0" fontId="29" fillId="4" borderId="28" xfId="4" applyFont="1" applyFill="1" applyBorder="1" applyAlignment="1">
      <alignment horizontal="center" vertical="center"/>
    </xf>
    <xf numFmtId="171" fontId="29" fillId="4" borderId="27" xfId="4" applyNumberFormat="1" applyFont="1" applyFill="1" applyBorder="1" applyAlignment="1">
      <alignment horizontal="center" vertical="center" wrapText="1"/>
    </xf>
    <xf numFmtId="171" fontId="29" fillId="4" borderId="28" xfId="4" applyNumberFormat="1" applyFont="1" applyFill="1" applyBorder="1" applyAlignment="1">
      <alignment horizontal="center" vertical="center" wrapText="1"/>
    </xf>
    <xf numFmtId="166" fontId="29" fillId="4" borderId="27" xfId="6" applyNumberFormat="1" applyFont="1" applyFill="1" applyBorder="1" applyAlignment="1">
      <alignment horizontal="center" vertical="center"/>
    </xf>
    <xf numFmtId="166" fontId="29" fillId="4" borderId="28" xfId="6" applyNumberFormat="1" applyFont="1" applyFill="1" applyBorder="1" applyAlignment="1">
      <alignment horizontal="center" vertical="center"/>
    </xf>
    <xf numFmtId="0" fontId="5" fillId="21" borderId="19" xfId="0" applyFont="1" applyFill="1" applyBorder="1" applyAlignment="1">
      <alignment horizontal="center" vertical="center"/>
    </xf>
    <xf numFmtId="0" fontId="5" fillId="21" borderId="2" xfId="0" applyFont="1" applyFill="1" applyBorder="1" applyAlignment="1">
      <alignment horizontal="center" vertical="center"/>
    </xf>
    <xf numFmtId="0" fontId="5" fillId="21" borderId="20" xfId="0" applyFont="1" applyFill="1" applyBorder="1" applyAlignment="1">
      <alignment horizontal="center" vertical="center"/>
    </xf>
    <xf numFmtId="0" fontId="4" fillId="14" borderId="19" xfId="4" applyFont="1" applyFill="1" applyBorder="1" applyAlignment="1">
      <alignment horizontal="center" vertical="center" wrapText="1"/>
    </xf>
    <xf numFmtId="0" fontId="4" fillId="14" borderId="2" xfId="4" applyFont="1" applyFill="1" applyBorder="1" applyAlignment="1">
      <alignment horizontal="center" vertical="center" wrapText="1"/>
    </xf>
    <xf numFmtId="0" fontId="4" fillId="14" borderId="20" xfId="4" applyFont="1" applyFill="1" applyBorder="1" applyAlignment="1">
      <alignment horizontal="center" vertical="center" wrapText="1"/>
    </xf>
    <xf numFmtId="0" fontId="8" fillId="4" borderId="10" xfId="4" applyFont="1" applyFill="1" applyBorder="1" applyAlignment="1">
      <alignment horizontal="right" vertical="center"/>
    </xf>
    <xf numFmtId="0" fontId="8" fillId="4" borderId="11" xfId="4" applyFont="1" applyFill="1" applyBorder="1" applyAlignment="1">
      <alignment horizontal="right" vertical="center"/>
    </xf>
    <xf numFmtId="0" fontId="35" fillId="19" borderId="6" xfId="0" applyFont="1" applyFill="1" applyBorder="1" applyAlignment="1">
      <alignment horizontal="center"/>
    </xf>
    <xf numFmtId="0" fontId="35" fillId="19" borderId="8" xfId="0" applyFont="1" applyFill="1" applyBorder="1" applyAlignment="1">
      <alignment horizontal="center"/>
    </xf>
    <xf numFmtId="0" fontId="35" fillId="19" borderId="9" xfId="0" applyFont="1" applyFill="1" applyBorder="1" applyAlignment="1">
      <alignment horizontal="center"/>
    </xf>
    <xf numFmtId="0" fontId="4" fillId="19" borderId="6" xfId="0" applyFont="1" applyFill="1" applyBorder="1" applyAlignment="1">
      <alignment horizontal="center" vertical="center" wrapText="1"/>
    </xf>
    <xf numFmtId="0" fontId="4" fillId="19" borderId="8"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8" fillId="4" borderId="19" xfId="0" applyFont="1" applyFill="1" applyBorder="1" applyAlignment="1">
      <alignment horizontal="left" wrapText="1"/>
    </xf>
    <xf numFmtId="0" fontId="8" fillId="4" borderId="2" xfId="0" applyFont="1" applyFill="1" applyBorder="1" applyAlignment="1">
      <alignment horizontal="left" wrapText="1"/>
    </xf>
    <xf numFmtId="0" fontId="8" fillId="4" borderId="20" xfId="0" applyFont="1" applyFill="1" applyBorder="1" applyAlignment="1">
      <alignment horizontal="left" wrapText="1"/>
    </xf>
    <xf numFmtId="0" fontId="33" fillId="20" borderId="17" xfId="0" applyFont="1" applyFill="1" applyBorder="1" applyAlignment="1">
      <alignment horizontal="center" vertical="center"/>
    </xf>
    <xf numFmtId="0" fontId="33" fillId="20" borderId="19" xfId="0" applyFont="1" applyFill="1" applyBorder="1" applyAlignment="1">
      <alignment horizontal="center" vertical="center"/>
    </xf>
    <xf numFmtId="0" fontId="1" fillId="0" borderId="14" xfId="4" applyFont="1" applyBorder="1" applyAlignment="1">
      <alignment vertical="center" wrapText="1"/>
    </xf>
  </cellXfs>
  <cellStyles count="8">
    <cellStyle name="Normal" xfId="0" builtinId="0"/>
    <cellStyle name="Normal 3" xfId="3" xr:uid="{00000000-0005-0000-0000-000002000000}"/>
    <cellStyle name="Percent" xfId="6" builtinId="5"/>
    <cellStyle name="Prozent 2" xfId="2" xr:uid="{00000000-0005-0000-0000-000004000000}"/>
    <cellStyle name="Prozent 2 2" xfId="5" xr:uid="{00000000-0005-0000-0000-000005000000}"/>
    <cellStyle name="Standard 2" xfId="1" xr:uid="{00000000-0005-0000-0000-000006000000}"/>
    <cellStyle name="Standard 2 2" xfId="4" xr:uid="{00000000-0005-0000-0000-000007000000}"/>
    <cellStyle name="Währung 2" xfId="7" xr:uid="{C2DB055F-77B4-478F-ABD6-2AAAA5206DC4}"/>
  </cellStyles>
  <dxfs count="720">
    <dxf>
      <fill>
        <patternFill>
          <bgColor theme="5"/>
        </patternFill>
      </fill>
    </dxf>
    <dxf>
      <fill>
        <patternFill>
          <bgColor theme="3"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6" tint="0.39994506668294322"/>
        </patternFill>
      </fill>
    </dxf>
    <dxf>
      <font>
        <b/>
        <i val="0"/>
        <color theme="4"/>
      </font>
    </dxf>
    <dxf>
      <font>
        <b/>
        <i val="0"/>
        <color theme="6"/>
      </font>
    </dxf>
    <dxf>
      <font>
        <b/>
        <i val="0"/>
        <color theme="5"/>
      </font>
    </dxf>
    <dxf>
      <fill>
        <patternFill patternType="solid">
          <bgColor theme="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patternFill>
      </fill>
    </dxf>
    <dxf>
      <fill>
        <patternFill>
          <bgColor theme="6" tint="0.39994506668294322"/>
        </patternFill>
      </fill>
    </dxf>
    <dxf>
      <fill>
        <patternFill>
          <bgColor theme="3" tint="0.79998168889431442"/>
        </patternFill>
      </fill>
    </dxf>
    <dxf>
      <font>
        <color theme="5"/>
      </font>
      <fill>
        <patternFill patternType="none">
          <bgColor auto="1"/>
        </patternFill>
      </fill>
    </dxf>
    <dxf>
      <font>
        <color theme="4"/>
      </font>
      <fill>
        <patternFill patternType="none">
          <bgColor auto="1"/>
        </patternFill>
      </fill>
    </dxf>
    <dxf>
      <font>
        <color theme="6"/>
      </font>
      <fill>
        <patternFill patternType="none">
          <bgColor auto="1"/>
        </patternFill>
      </fill>
    </dxf>
    <dxf>
      <fill>
        <patternFill>
          <bgColor theme="5" tint="0.59996337778862885"/>
        </patternFill>
      </fill>
    </dxf>
    <dxf>
      <fill>
        <patternFill>
          <bgColor theme="5" tint="0.39994506668294322"/>
        </patternFill>
      </fill>
    </dxf>
    <dxf>
      <fill>
        <patternFill>
          <bgColor theme="5"/>
        </patternFill>
      </fill>
    </dxf>
    <dxf>
      <fill>
        <patternFill>
          <bgColor theme="3" tint="0.79998168889431442"/>
        </patternFill>
      </fill>
    </dxf>
    <dxf>
      <fill>
        <patternFill>
          <bgColor theme="6" tint="0.39994506668294322"/>
        </patternFill>
      </fill>
    </dxf>
    <dxf>
      <fill>
        <patternFill>
          <bgColor theme="5" tint="0.79998168889431442"/>
        </patternFill>
      </fill>
    </dxf>
    <dxf>
      <font>
        <b/>
        <i val="0"/>
        <color theme="6"/>
      </font>
    </dxf>
    <dxf>
      <font>
        <b/>
        <i val="0"/>
        <color theme="5"/>
      </font>
    </dxf>
    <dxf>
      <font>
        <b/>
        <i val="0"/>
        <color theme="4"/>
      </font>
    </dxf>
    <dxf>
      <fill>
        <patternFill>
          <bgColor theme="6" tint="0.39994506668294322"/>
        </patternFill>
      </fill>
    </dxf>
    <dxf>
      <fill>
        <patternFill>
          <bgColor theme="5" tint="0.39994506668294322"/>
        </patternFill>
      </fill>
    </dxf>
    <dxf>
      <fill>
        <patternFill>
          <bgColor theme="5" tint="0.59996337778862885"/>
        </patternFill>
      </fill>
    </dxf>
    <dxf>
      <fill>
        <patternFill patternType="solid">
          <bgColor theme="5"/>
        </patternFill>
      </fill>
    </dxf>
    <dxf>
      <fill>
        <patternFill>
          <bgColor theme="5" tint="0.79998168889431442"/>
        </patternFill>
      </fill>
    </dxf>
    <dxf>
      <fill>
        <patternFill>
          <bgColor theme="3" tint="0.79998168889431442"/>
        </patternFill>
      </fill>
    </dxf>
    <dxf>
      <fill>
        <patternFill>
          <bgColor theme="3" tint="0.79998168889431442"/>
        </patternFill>
      </fill>
    </dxf>
    <dxf>
      <fill>
        <patternFill>
          <bgColor theme="5"/>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6" tint="0.39994506668294322"/>
        </patternFill>
      </fill>
    </dxf>
    <dxf>
      <font>
        <color theme="4"/>
      </font>
      <fill>
        <patternFill patternType="none">
          <bgColor auto="1"/>
        </patternFill>
      </fill>
    </dxf>
    <dxf>
      <font>
        <color theme="6"/>
      </font>
      <fill>
        <patternFill patternType="none">
          <bgColor auto="1"/>
        </patternFill>
      </fill>
    </dxf>
    <dxf>
      <font>
        <color theme="5"/>
      </font>
      <fill>
        <patternFill patternType="none">
          <bgColor auto="1"/>
        </patternFill>
      </fill>
    </dxf>
    <dxf>
      <fill>
        <patternFill>
          <bgColor theme="5"/>
        </patternFill>
      </fill>
    </dxf>
    <dxf>
      <fill>
        <patternFill>
          <bgColor theme="3"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6" tint="0.39994506668294322"/>
        </patternFill>
      </fill>
    </dxf>
    <dxf>
      <font>
        <b/>
        <i val="0"/>
        <color theme="5"/>
      </font>
    </dxf>
    <dxf>
      <font>
        <b/>
        <i val="0"/>
        <color theme="6"/>
      </font>
    </dxf>
    <dxf>
      <font>
        <b/>
        <i val="0"/>
        <color theme="4"/>
      </font>
    </dxf>
    <dxf>
      <fill>
        <patternFill>
          <bgColor theme="5" tint="0.39994506668294322"/>
        </patternFill>
      </fill>
    </dxf>
    <dxf>
      <fill>
        <patternFill>
          <bgColor theme="5" tint="0.59996337778862885"/>
        </patternFill>
      </fill>
    </dxf>
    <dxf>
      <fill>
        <patternFill patternType="solid">
          <bgColor theme="5"/>
        </patternFill>
      </fill>
    </dxf>
    <dxf>
      <fill>
        <patternFill>
          <bgColor theme="5" tint="0.79998168889431442"/>
        </patternFill>
      </fill>
    </dxf>
    <dxf>
      <fill>
        <patternFill>
          <bgColor theme="3" tint="0.79998168889431442"/>
        </patternFill>
      </fill>
    </dxf>
    <dxf>
      <fill>
        <patternFill>
          <bgColor theme="6" tint="0.39994506668294322"/>
        </patternFill>
      </fill>
    </dxf>
    <dxf>
      <fill>
        <patternFill>
          <bgColor theme="3" tint="0.79998168889431442"/>
        </patternFill>
      </fill>
    </dxf>
    <dxf>
      <fill>
        <patternFill>
          <bgColor theme="5"/>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6" tint="0.39994506668294322"/>
        </patternFill>
      </fill>
    </dxf>
    <dxf>
      <font>
        <color theme="6"/>
      </font>
      <fill>
        <patternFill patternType="none">
          <bgColor auto="1"/>
        </patternFill>
      </fill>
    </dxf>
    <dxf>
      <font>
        <color theme="4"/>
      </font>
      <fill>
        <patternFill patternType="none">
          <bgColor auto="1"/>
        </patternFill>
      </fill>
    </dxf>
    <dxf>
      <font>
        <color theme="5"/>
      </font>
      <fill>
        <patternFill patternType="none">
          <bgColor auto="1"/>
        </patternFill>
      </fill>
    </dxf>
    <dxf>
      <fill>
        <patternFill>
          <bgColor theme="5" tint="0.79998168889431442"/>
        </patternFill>
      </fill>
    </dxf>
    <dxf>
      <fill>
        <patternFill>
          <bgColor theme="6" tint="0.39994506668294322"/>
        </patternFill>
      </fill>
    </dxf>
    <dxf>
      <fill>
        <patternFill>
          <bgColor theme="3" tint="0.79998168889431442"/>
        </patternFill>
      </fill>
    </dxf>
    <dxf>
      <fill>
        <patternFill>
          <bgColor theme="5"/>
        </patternFill>
      </fill>
    </dxf>
    <dxf>
      <fill>
        <patternFill>
          <bgColor theme="5" tint="0.39994506668294322"/>
        </patternFill>
      </fill>
    </dxf>
    <dxf>
      <fill>
        <patternFill>
          <bgColor theme="5" tint="0.59996337778862885"/>
        </patternFill>
      </fill>
    </dxf>
    <dxf>
      <font>
        <b/>
        <i val="0"/>
        <color theme="5"/>
      </font>
    </dxf>
    <dxf>
      <font>
        <b/>
        <i val="0"/>
        <color theme="6"/>
      </font>
    </dxf>
    <dxf>
      <font>
        <b/>
        <i val="0"/>
        <color theme="4"/>
      </font>
    </dxf>
    <dxf>
      <fill>
        <patternFill>
          <bgColor theme="6" tint="0.39994506668294322"/>
        </patternFill>
      </fill>
    </dxf>
    <dxf>
      <fill>
        <patternFill>
          <bgColor theme="3" tint="0.79998168889431442"/>
        </patternFill>
      </fill>
    </dxf>
    <dxf>
      <fill>
        <patternFill>
          <bgColor theme="5" tint="0.79998168889431442"/>
        </patternFill>
      </fill>
    </dxf>
    <dxf>
      <fill>
        <patternFill patternType="solid">
          <bgColor theme="5"/>
        </patternFill>
      </fill>
    </dxf>
    <dxf>
      <fill>
        <patternFill>
          <bgColor theme="5" tint="0.59996337778862885"/>
        </patternFill>
      </fill>
    </dxf>
    <dxf>
      <fill>
        <patternFill>
          <bgColor theme="5" tint="0.39994506668294322"/>
        </patternFill>
      </fill>
    </dxf>
    <dxf>
      <fill>
        <patternFill>
          <bgColor theme="6" tint="0.39994506668294322"/>
        </patternFill>
      </fill>
    </dxf>
    <dxf>
      <fill>
        <patternFill>
          <bgColor theme="5" tint="0.79998168889431442"/>
        </patternFill>
      </fill>
    </dxf>
    <dxf>
      <fill>
        <patternFill>
          <bgColor theme="3" tint="0.79998168889431442"/>
        </patternFill>
      </fill>
    </dxf>
    <dxf>
      <fill>
        <patternFill>
          <bgColor theme="5"/>
        </patternFill>
      </fill>
    </dxf>
    <dxf>
      <fill>
        <patternFill>
          <bgColor theme="5" tint="0.39994506668294322"/>
        </patternFill>
      </fill>
    </dxf>
    <dxf>
      <fill>
        <patternFill>
          <bgColor theme="5" tint="0.59996337778862885"/>
        </patternFill>
      </fill>
    </dxf>
    <dxf>
      <fill>
        <patternFill>
          <bgColor theme="5"/>
        </patternFill>
      </fill>
    </dxf>
    <dxf>
      <fill>
        <patternFill>
          <bgColor theme="5" tint="0.79998168889431442"/>
        </patternFill>
      </fill>
    </dxf>
    <dxf>
      <fill>
        <patternFill>
          <bgColor theme="6" tint="0.39994506668294322"/>
        </patternFill>
      </fill>
    </dxf>
    <dxf>
      <fill>
        <patternFill>
          <bgColor theme="5" tint="0.59996337778862885"/>
        </patternFill>
      </fill>
    </dxf>
    <dxf>
      <fill>
        <patternFill>
          <bgColor theme="3" tint="0.79998168889431442"/>
        </patternFill>
      </fill>
    </dxf>
    <dxf>
      <fill>
        <patternFill>
          <bgColor theme="5" tint="0.39994506668294322"/>
        </patternFill>
      </fill>
    </dxf>
    <dxf>
      <font>
        <b/>
        <i val="0"/>
        <color theme="5"/>
      </font>
    </dxf>
    <dxf>
      <font>
        <b/>
        <i val="0"/>
        <color theme="4"/>
      </font>
    </dxf>
    <dxf>
      <font>
        <b/>
        <i val="0"/>
        <color theme="6"/>
      </font>
    </dxf>
    <dxf>
      <fill>
        <patternFill>
          <bgColor theme="5" tint="0.39994506668294322"/>
        </patternFill>
      </fill>
    </dxf>
    <dxf>
      <fill>
        <patternFill>
          <bgColor theme="5" tint="0.59996337778862885"/>
        </patternFill>
      </fill>
    </dxf>
    <dxf>
      <fill>
        <patternFill patternType="solid">
          <bgColor theme="5"/>
        </patternFill>
      </fill>
    </dxf>
    <dxf>
      <fill>
        <patternFill>
          <bgColor theme="3" tint="0.79998168889431442"/>
        </patternFill>
      </fill>
    </dxf>
    <dxf>
      <fill>
        <patternFill>
          <bgColor theme="6" tint="0.39994506668294322"/>
        </patternFill>
      </fill>
    </dxf>
    <dxf>
      <fill>
        <patternFill>
          <bgColor theme="5" tint="0.79998168889431442"/>
        </patternFill>
      </fill>
    </dxf>
    <dxf>
      <fill>
        <patternFill>
          <bgColor theme="3" tint="0.79998168889431442"/>
        </patternFill>
      </fill>
    </dxf>
    <dxf>
      <fill>
        <patternFill>
          <bgColor theme="5"/>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6" tint="0.39994506668294322"/>
        </patternFill>
      </fill>
    </dxf>
    <dxf>
      <fill>
        <patternFill>
          <bgColor theme="6"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3" tint="0.79998168889431442"/>
        </patternFill>
      </fill>
    </dxf>
    <dxf>
      <fill>
        <patternFill>
          <bgColor theme="5"/>
        </patternFill>
      </fill>
    </dxf>
    <dxf>
      <font>
        <b/>
        <i val="0"/>
        <color theme="4"/>
      </font>
    </dxf>
    <dxf>
      <font>
        <b/>
        <i val="0"/>
        <color theme="5"/>
      </font>
    </dxf>
    <dxf>
      <font>
        <b/>
        <i val="0"/>
        <color theme="6"/>
      </font>
    </dxf>
    <dxf>
      <fill>
        <patternFill>
          <bgColor theme="5" tint="0.39994506668294322"/>
        </patternFill>
      </fill>
    </dxf>
    <dxf>
      <fill>
        <patternFill>
          <bgColor theme="5" tint="0.59996337778862885"/>
        </patternFill>
      </fill>
    </dxf>
    <dxf>
      <fill>
        <patternFill patternType="solid">
          <bgColor theme="5"/>
        </patternFill>
      </fill>
    </dxf>
    <dxf>
      <fill>
        <patternFill>
          <bgColor theme="3" tint="0.79998168889431442"/>
        </patternFill>
      </fill>
    </dxf>
    <dxf>
      <fill>
        <patternFill>
          <bgColor theme="6" tint="0.39994506668294322"/>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6" tint="0.39994506668294322"/>
        </patternFill>
      </fill>
    </dxf>
    <dxf>
      <fill>
        <patternFill>
          <bgColor theme="3" tint="0.79998168889431442"/>
        </patternFill>
      </fill>
    </dxf>
    <dxf>
      <fill>
        <patternFill>
          <bgColor theme="5"/>
        </patternFill>
      </fill>
    </dxf>
    <dxf>
      <fill>
        <patternFill>
          <bgColor theme="5" tint="0.39994506668294322"/>
        </patternFill>
      </fill>
    </dxf>
    <dxf>
      <font>
        <color theme="6"/>
      </font>
      <fill>
        <patternFill patternType="none">
          <bgColor auto="1"/>
        </patternFill>
      </fill>
    </dxf>
    <dxf>
      <font>
        <color theme="5"/>
      </font>
      <fill>
        <patternFill patternType="none">
          <bgColor auto="1"/>
        </patternFill>
      </fill>
    </dxf>
    <dxf>
      <font>
        <color theme="4"/>
      </font>
      <fill>
        <patternFill patternType="none">
          <bgColor auto="1"/>
        </patternFill>
      </fill>
    </dxf>
    <dxf>
      <fill>
        <patternFill>
          <bgColor theme="5"/>
        </patternFill>
      </fill>
    </dxf>
    <dxf>
      <fill>
        <patternFill>
          <bgColor theme="3" tint="0.79998168889431442"/>
        </patternFill>
      </fill>
    </dxf>
    <dxf>
      <fill>
        <patternFill>
          <bgColor theme="5" tint="0.59996337778862885"/>
        </patternFill>
      </fill>
    </dxf>
    <dxf>
      <fill>
        <patternFill>
          <bgColor theme="6" tint="0.39994506668294322"/>
        </patternFill>
      </fill>
    </dxf>
    <dxf>
      <fill>
        <patternFill>
          <bgColor theme="5" tint="0.79998168889431442"/>
        </patternFill>
      </fill>
    </dxf>
    <dxf>
      <fill>
        <patternFill>
          <bgColor theme="5" tint="0.39994506668294322"/>
        </patternFill>
      </fill>
    </dxf>
    <dxf>
      <font>
        <b/>
        <i val="0"/>
        <color theme="4"/>
      </font>
    </dxf>
    <dxf>
      <font>
        <b/>
        <i val="0"/>
        <color theme="5"/>
      </font>
    </dxf>
    <dxf>
      <font>
        <b/>
        <i val="0"/>
        <color theme="6"/>
      </font>
    </dxf>
    <dxf>
      <fill>
        <patternFill patternType="solid">
          <bgColor theme="5"/>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3" tint="0.79998168889431442"/>
        </patternFill>
      </fill>
    </dxf>
    <dxf>
      <fill>
        <patternFill>
          <bgColor theme="6" tint="0.39994506668294322"/>
        </patternFill>
      </fill>
    </dxf>
    <dxf>
      <fill>
        <patternFill>
          <bgColor theme="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5" tint="0.39994506668294322"/>
        </patternFill>
      </fill>
    </dxf>
    <dxf>
      <fill>
        <patternFill>
          <bgColor theme="5" tint="0.59996337778862885"/>
        </patternFill>
      </fill>
    </dxf>
    <dxf>
      <font>
        <color theme="5"/>
      </font>
      <fill>
        <patternFill patternType="none">
          <bgColor auto="1"/>
        </patternFill>
      </fill>
    </dxf>
    <dxf>
      <font>
        <color theme="4"/>
      </font>
      <fill>
        <patternFill patternType="none">
          <bgColor auto="1"/>
        </patternFill>
      </fill>
    </dxf>
    <dxf>
      <font>
        <color theme="6"/>
      </font>
      <fill>
        <patternFill patternType="none">
          <bgColor auto="1"/>
        </patternFill>
      </fill>
    </dxf>
    <dxf>
      <fill>
        <patternFill>
          <bgColor theme="5" tint="0.39994506668294322"/>
        </patternFill>
      </fill>
    </dxf>
    <dxf>
      <fill>
        <patternFill>
          <bgColor theme="5" tint="0.79998168889431442"/>
        </patternFill>
      </fill>
    </dxf>
    <dxf>
      <fill>
        <patternFill>
          <bgColor theme="6" tint="0.39994506668294322"/>
        </patternFill>
      </fill>
    </dxf>
    <dxf>
      <fill>
        <patternFill>
          <bgColor theme="5" tint="0.59996337778862885"/>
        </patternFill>
      </fill>
    </dxf>
    <dxf>
      <fill>
        <patternFill>
          <bgColor theme="5"/>
        </patternFill>
      </fill>
    </dxf>
    <dxf>
      <fill>
        <patternFill>
          <bgColor theme="3" tint="0.79998168889431442"/>
        </patternFill>
      </fill>
    </dxf>
    <dxf>
      <font>
        <b/>
        <i val="0"/>
        <color theme="6"/>
      </font>
    </dxf>
    <dxf>
      <font>
        <b/>
        <i val="0"/>
        <color theme="4"/>
      </font>
    </dxf>
    <dxf>
      <font>
        <b/>
        <i val="0"/>
        <color theme="5"/>
      </font>
    </dxf>
    <dxf>
      <fill>
        <patternFill patternType="solid">
          <bgColor theme="5"/>
        </patternFill>
      </fill>
    </dxf>
    <dxf>
      <fill>
        <patternFill>
          <bgColor theme="5" tint="0.59996337778862885"/>
        </patternFill>
      </fill>
    </dxf>
    <dxf>
      <fill>
        <patternFill>
          <bgColor theme="5" tint="0.39994506668294322"/>
        </patternFill>
      </fill>
    </dxf>
    <dxf>
      <fill>
        <patternFill>
          <bgColor theme="6" tint="0.39994506668294322"/>
        </patternFill>
      </fill>
    </dxf>
    <dxf>
      <fill>
        <patternFill>
          <bgColor theme="3" tint="0.79998168889431442"/>
        </patternFill>
      </fill>
    </dxf>
    <dxf>
      <fill>
        <patternFill>
          <bgColor theme="5" tint="0.79998168889431442"/>
        </patternFill>
      </fill>
    </dxf>
    <dxf>
      <font>
        <color theme="6"/>
      </font>
      <fill>
        <patternFill patternType="none">
          <bgColor auto="1"/>
        </patternFill>
      </fill>
    </dxf>
    <dxf>
      <font>
        <color theme="4"/>
      </font>
      <fill>
        <patternFill patternType="none">
          <bgColor auto="1"/>
        </patternFill>
      </fill>
    </dxf>
    <dxf>
      <font>
        <color theme="5"/>
      </font>
      <fill>
        <patternFill patternType="none">
          <bgColor auto="1"/>
        </patternFill>
      </fill>
    </dxf>
    <dxf>
      <fill>
        <patternFill>
          <bgColor theme="5"/>
        </patternFill>
      </fill>
    </dxf>
    <dxf>
      <fill>
        <patternFill>
          <bgColor theme="3"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6" tint="0.39994506668294322"/>
        </patternFill>
      </fill>
    </dxf>
    <dxf>
      <font>
        <b/>
        <i val="0"/>
        <color theme="4"/>
      </font>
    </dxf>
    <dxf>
      <font>
        <b/>
        <i val="0"/>
        <color theme="6"/>
      </font>
    </dxf>
    <dxf>
      <font>
        <b/>
        <i val="0"/>
        <color theme="5"/>
      </font>
    </dxf>
    <dxf>
      <fill>
        <patternFill patternType="solid">
          <bgColor theme="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patternFill>
      </fill>
    </dxf>
    <dxf>
      <fill>
        <patternFill>
          <bgColor theme="6" tint="0.39994506668294322"/>
        </patternFill>
      </fill>
    </dxf>
    <dxf>
      <fill>
        <patternFill>
          <bgColor theme="3" tint="0.79998168889431442"/>
        </patternFill>
      </fill>
    </dxf>
    <dxf>
      <font>
        <color theme="5"/>
      </font>
      <fill>
        <patternFill patternType="none">
          <bgColor auto="1"/>
        </patternFill>
      </fill>
    </dxf>
    <dxf>
      <font>
        <color theme="4"/>
      </font>
      <fill>
        <patternFill patternType="none">
          <bgColor auto="1"/>
        </patternFill>
      </fill>
    </dxf>
    <dxf>
      <font>
        <color theme="6"/>
      </font>
      <fill>
        <patternFill patternType="none">
          <bgColor auto="1"/>
        </patternFill>
      </fill>
    </dxf>
    <dxf>
      <fill>
        <patternFill>
          <bgColor theme="5" tint="0.59996337778862885"/>
        </patternFill>
      </fill>
    </dxf>
    <dxf>
      <fill>
        <patternFill>
          <bgColor theme="5" tint="0.39994506668294322"/>
        </patternFill>
      </fill>
    </dxf>
    <dxf>
      <fill>
        <patternFill>
          <bgColor theme="5"/>
        </patternFill>
      </fill>
    </dxf>
    <dxf>
      <fill>
        <patternFill>
          <bgColor theme="3" tint="0.79998168889431442"/>
        </patternFill>
      </fill>
    </dxf>
    <dxf>
      <fill>
        <patternFill>
          <bgColor theme="6" tint="0.39994506668294322"/>
        </patternFill>
      </fill>
    </dxf>
    <dxf>
      <fill>
        <patternFill>
          <bgColor theme="5" tint="0.79998168889431442"/>
        </patternFill>
      </fill>
    </dxf>
    <dxf>
      <font>
        <b/>
        <i val="0"/>
        <color theme="6"/>
      </font>
    </dxf>
    <dxf>
      <font>
        <b/>
        <i val="0"/>
        <color theme="5"/>
      </font>
    </dxf>
    <dxf>
      <font>
        <b/>
        <i val="0"/>
        <color theme="4"/>
      </font>
    </dxf>
    <dxf>
      <fill>
        <patternFill>
          <bgColor theme="6" tint="0.39994506668294322"/>
        </patternFill>
      </fill>
    </dxf>
    <dxf>
      <fill>
        <patternFill>
          <bgColor theme="5" tint="0.39994506668294322"/>
        </patternFill>
      </fill>
    </dxf>
    <dxf>
      <fill>
        <patternFill>
          <bgColor theme="5" tint="0.59996337778862885"/>
        </patternFill>
      </fill>
    </dxf>
    <dxf>
      <fill>
        <patternFill patternType="solid">
          <bgColor theme="5"/>
        </patternFill>
      </fill>
    </dxf>
    <dxf>
      <fill>
        <patternFill>
          <bgColor theme="5" tint="0.79998168889431442"/>
        </patternFill>
      </fill>
    </dxf>
    <dxf>
      <fill>
        <patternFill>
          <bgColor theme="3" tint="0.79998168889431442"/>
        </patternFill>
      </fill>
    </dxf>
    <dxf>
      <fill>
        <patternFill>
          <bgColor theme="3" tint="0.79998168889431442"/>
        </patternFill>
      </fill>
    </dxf>
    <dxf>
      <fill>
        <patternFill>
          <bgColor theme="5"/>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6" tint="0.39994506668294322"/>
        </patternFill>
      </fill>
    </dxf>
    <dxf>
      <font>
        <color theme="4"/>
      </font>
      <fill>
        <patternFill patternType="none">
          <bgColor auto="1"/>
        </patternFill>
      </fill>
    </dxf>
    <dxf>
      <font>
        <color theme="6"/>
      </font>
      <fill>
        <patternFill patternType="none">
          <bgColor auto="1"/>
        </patternFill>
      </fill>
    </dxf>
    <dxf>
      <font>
        <color theme="5"/>
      </font>
      <fill>
        <patternFill patternType="none">
          <bgColor auto="1"/>
        </patternFill>
      </fill>
    </dxf>
    <dxf>
      <fill>
        <patternFill>
          <bgColor theme="5"/>
        </patternFill>
      </fill>
    </dxf>
    <dxf>
      <fill>
        <patternFill>
          <bgColor theme="3"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6" tint="0.39994506668294322"/>
        </patternFill>
      </fill>
    </dxf>
    <dxf>
      <font>
        <b/>
        <i val="0"/>
        <color theme="5"/>
      </font>
    </dxf>
    <dxf>
      <font>
        <b/>
        <i val="0"/>
        <color theme="6"/>
      </font>
    </dxf>
    <dxf>
      <font>
        <b/>
        <i val="0"/>
        <color theme="4"/>
      </font>
    </dxf>
    <dxf>
      <fill>
        <patternFill>
          <bgColor theme="5" tint="0.39994506668294322"/>
        </patternFill>
      </fill>
    </dxf>
    <dxf>
      <fill>
        <patternFill>
          <bgColor theme="5" tint="0.59996337778862885"/>
        </patternFill>
      </fill>
    </dxf>
    <dxf>
      <fill>
        <patternFill patternType="solid">
          <bgColor theme="5"/>
        </patternFill>
      </fill>
    </dxf>
    <dxf>
      <fill>
        <patternFill>
          <bgColor theme="5" tint="0.79998168889431442"/>
        </patternFill>
      </fill>
    </dxf>
    <dxf>
      <fill>
        <patternFill>
          <bgColor theme="3" tint="0.79998168889431442"/>
        </patternFill>
      </fill>
    </dxf>
    <dxf>
      <fill>
        <patternFill>
          <bgColor theme="6" tint="0.39994506668294322"/>
        </patternFill>
      </fill>
    </dxf>
    <dxf>
      <fill>
        <patternFill>
          <bgColor theme="3" tint="0.79998168889431442"/>
        </patternFill>
      </fill>
    </dxf>
    <dxf>
      <fill>
        <patternFill>
          <bgColor theme="5"/>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6" tint="0.39994506668294322"/>
        </patternFill>
      </fill>
    </dxf>
    <dxf>
      <font>
        <color theme="6"/>
      </font>
      <fill>
        <patternFill patternType="none">
          <bgColor auto="1"/>
        </patternFill>
      </fill>
    </dxf>
    <dxf>
      <font>
        <color theme="4"/>
      </font>
      <fill>
        <patternFill patternType="none">
          <bgColor auto="1"/>
        </patternFill>
      </fill>
    </dxf>
    <dxf>
      <font>
        <color theme="5"/>
      </font>
      <fill>
        <patternFill patternType="none">
          <bgColor auto="1"/>
        </patternFill>
      </fill>
    </dxf>
    <dxf>
      <fill>
        <patternFill>
          <bgColor theme="5" tint="0.79998168889431442"/>
        </patternFill>
      </fill>
    </dxf>
    <dxf>
      <fill>
        <patternFill>
          <bgColor theme="6" tint="0.39994506668294322"/>
        </patternFill>
      </fill>
    </dxf>
    <dxf>
      <fill>
        <patternFill>
          <bgColor theme="3" tint="0.79998168889431442"/>
        </patternFill>
      </fill>
    </dxf>
    <dxf>
      <fill>
        <patternFill>
          <bgColor theme="5"/>
        </patternFill>
      </fill>
    </dxf>
    <dxf>
      <fill>
        <patternFill>
          <bgColor theme="5" tint="0.39994506668294322"/>
        </patternFill>
      </fill>
    </dxf>
    <dxf>
      <fill>
        <patternFill>
          <bgColor theme="5" tint="0.59996337778862885"/>
        </patternFill>
      </fill>
    </dxf>
    <dxf>
      <font>
        <b/>
        <i val="0"/>
        <color theme="5"/>
      </font>
    </dxf>
    <dxf>
      <font>
        <b/>
        <i val="0"/>
        <color theme="6"/>
      </font>
    </dxf>
    <dxf>
      <font>
        <b/>
        <i val="0"/>
        <color theme="4"/>
      </font>
    </dxf>
    <dxf>
      <fill>
        <patternFill>
          <bgColor theme="6" tint="0.39994506668294322"/>
        </patternFill>
      </fill>
    </dxf>
    <dxf>
      <fill>
        <patternFill>
          <bgColor theme="3" tint="0.79998168889431442"/>
        </patternFill>
      </fill>
    </dxf>
    <dxf>
      <fill>
        <patternFill>
          <bgColor theme="5" tint="0.79998168889431442"/>
        </patternFill>
      </fill>
    </dxf>
    <dxf>
      <fill>
        <patternFill patternType="solid">
          <bgColor theme="5"/>
        </patternFill>
      </fill>
    </dxf>
    <dxf>
      <fill>
        <patternFill>
          <bgColor theme="5" tint="0.59996337778862885"/>
        </patternFill>
      </fill>
    </dxf>
    <dxf>
      <fill>
        <patternFill>
          <bgColor theme="5" tint="0.39994506668294322"/>
        </patternFill>
      </fill>
    </dxf>
    <dxf>
      <fill>
        <patternFill>
          <bgColor theme="6" tint="0.39994506668294322"/>
        </patternFill>
      </fill>
    </dxf>
    <dxf>
      <fill>
        <patternFill>
          <bgColor theme="5" tint="0.79998168889431442"/>
        </patternFill>
      </fill>
    </dxf>
    <dxf>
      <fill>
        <patternFill>
          <bgColor theme="3" tint="0.79998168889431442"/>
        </patternFill>
      </fill>
    </dxf>
    <dxf>
      <fill>
        <patternFill>
          <bgColor theme="5"/>
        </patternFill>
      </fill>
    </dxf>
    <dxf>
      <fill>
        <patternFill>
          <bgColor theme="5" tint="0.39994506668294322"/>
        </patternFill>
      </fill>
    </dxf>
    <dxf>
      <fill>
        <patternFill>
          <bgColor theme="5" tint="0.59996337778862885"/>
        </patternFill>
      </fill>
    </dxf>
    <dxf>
      <fill>
        <patternFill>
          <bgColor theme="5"/>
        </patternFill>
      </fill>
    </dxf>
    <dxf>
      <fill>
        <patternFill>
          <bgColor theme="5" tint="0.79998168889431442"/>
        </patternFill>
      </fill>
    </dxf>
    <dxf>
      <fill>
        <patternFill>
          <bgColor theme="6" tint="0.39994506668294322"/>
        </patternFill>
      </fill>
    </dxf>
    <dxf>
      <fill>
        <patternFill>
          <bgColor theme="5" tint="0.59996337778862885"/>
        </patternFill>
      </fill>
    </dxf>
    <dxf>
      <fill>
        <patternFill>
          <bgColor theme="3" tint="0.79998168889431442"/>
        </patternFill>
      </fill>
    </dxf>
    <dxf>
      <fill>
        <patternFill>
          <bgColor theme="5" tint="0.39994506668294322"/>
        </patternFill>
      </fill>
    </dxf>
    <dxf>
      <font>
        <b/>
        <i val="0"/>
        <color theme="5"/>
      </font>
    </dxf>
    <dxf>
      <font>
        <b/>
        <i val="0"/>
        <color theme="4"/>
      </font>
    </dxf>
    <dxf>
      <font>
        <b/>
        <i val="0"/>
        <color theme="6"/>
      </font>
    </dxf>
    <dxf>
      <fill>
        <patternFill>
          <bgColor theme="5" tint="0.39994506668294322"/>
        </patternFill>
      </fill>
    </dxf>
    <dxf>
      <fill>
        <patternFill>
          <bgColor theme="5" tint="0.59996337778862885"/>
        </patternFill>
      </fill>
    </dxf>
    <dxf>
      <fill>
        <patternFill patternType="solid">
          <bgColor theme="5"/>
        </patternFill>
      </fill>
    </dxf>
    <dxf>
      <fill>
        <patternFill>
          <bgColor theme="3" tint="0.79998168889431442"/>
        </patternFill>
      </fill>
    </dxf>
    <dxf>
      <fill>
        <patternFill>
          <bgColor theme="6" tint="0.39994506668294322"/>
        </patternFill>
      </fill>
    </dxf>
    <dxf>
      <fill>
        <patternFill>
          <bgColor theme="5" tint="0.79998168889431442"/>
        </patternFill>
      </fill>
    </dxf>
    <dxf>
      <fill>
        <patternFill>
          <bgColor theme="3" tint="0.79998168889431442"/>
        </patternFill>
      </fill>
    </dxf>
    <dxf>
      <fill>
        <patternFill>
          <bgColor theme="5"/>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6" tint="0.39994506668294322"/>
        </patternFill>
      </fill>
    </dxf>
    <dxf>
      <fill>
        <patternFill>
          <bgColor theme="6"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3" tint="0.79998168889431442"/>
        </patternFill>
      </fill>
    </dxf>
    <dxf>
      <fill>
        <patternFill>
          <bgColor theme="5"/>
        </patternFill>
      </fill>
    </dxf>
    <dxf>
      <font>
        <b/>
        <i val="0"/>
        <color theme="4"/>
      </font>
    </dxf>
    <dxf>
      <font>
        <b/>
        <i val="0"/>
        <color theme="5"/>
      </font>
    </dxf>
    <dxf>
      <font>
        <b/>
        <i val="0"/>
        <color theme="6"/>
      </font>
    </dxf>
    <dxf>
      <fill>
        <patternFill>
          <bgColor theme="5" tint="0.39994506668294322"/>
        </patternFill>
      </fill>
    </dxf>
    <dxf>
      <fill>
        <patternFill>
          <bgColor theme="5" tint="0.59996337778862885"/>
        </patternFill>
      </fill>
    </dxf>
    <dxf>
      <fill>
        <patternFill patternType="solid">
          <bgColor theme="5"/>
        </patternFill>
      </fill>
    </dxf>
    <dxf>
      <fill>
        <patternFill>
          <bgColor theme="3" tint="0.79998168889431442"/>
        </patternFill>
      </fill>
    </dxf>
    <dxf>
      <fill>
        <patternFill>
          <bgColor theme="6" tint="0.39994506668294322"/>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6" tint="0.39994506668294322"/>
        </patternFill>
      </fill>
    </dxf>
    <dxf>
      <fill>
        <patternFill>
          <bgColor theme="3" tint="0.79998168889431442"/>
        </patternFill>
      </fill>
    </dxf>
    <dxf>
      <fill>
        <patternFill>
          <bgColor theme="5"/>
        </patternFill>
      </fill>
    </dxf>
    <dxf>
      <fill>
        <patternFill>
          <bgColor theme="5" tint="0.39994506668294322"/>
        </patternFill>
      </fill>
    </dxf>
    <dxf>
      <font>
        <color theme="6"/>
      </font>
      <fill>
        <patternFill patternType="none">
          <bgColor auto="1"/>
        </patternFill>
      </fill>
    </dxf>
    <dxf>
      <font>
        <color theme="5"/>
      </font>
      <fill>
        <patternFill patternType="none">
          <bgColor auto="1"/>
        </patternFill>
      </fill>
    </dxf>
    <dxf>
      <font>
        <color theme="4"/>
      </font>
      <fill>
        <patternFill patternType="none">
          <bgColor auto="1"/>
        </patternFill>
      </fill>
    </dxf>
    <dxf>
      <fill>
        <patternFill>
          <bgColor theme="5"/>
        </patternFill>
      </fill>
    </dxf>
    <dxf>
      <fill>
        <patternFill>
          <bgColor theme="3" tint="0.79998168889431442"/>
        </patternFill>
      </fill>
    </dxf>
    <dxf>
      <fill>
        <patternFill>
          <bgColor theme="5" tint="0.59996337778862885"/>
        </patternFill>
      </fill>
    </dxf>
    <dxf>
      <fill>
        <patternFill>
          <bgColor theme="6" tint="0.39994506668294322"/>
        </patternFill>
      </fill>
    </dxf>
    <dxf>
      <fill>
        <patternFill>
          <bgColor theme="5" tint="0.79998168889431442"/>
        </patternFill>
      </fill>
    </dxf>
    <dxf>
      <fill>
        <patternFill>
          <bgColor theme="5" tint="0.39994506668294322"/>
        </patternFill>
      </fill>
    </dxf>
    <dxf>
      <font>
        <b/>
        <i val="0"/>
        <color theme="4"/>
      </font>
    </dxf>
    <dxf>
      <font>
        <b/>
        <i val="0"/>
        <color theme="5"/>
      </font>
    </dxf>
    <dxf>
      <font>
        <b/>
        <i val="0"/>
        <color theme="6"/>
      </font>
    </dxf>
    <dxf>
      <fill>
        <patternFill patternType="solid">
          <bgColor theme="5"/>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3" tint="0.79998168889431442"/>
        </patternFill>
      </fill>
    </dxf>
    <dxf>
      <fill>
        <patternFill>
          <bgColor theme="6" tint="0.39994506668294322"/>
        </patternFill>
      </fill>
    </dxf>
    <dxf>
      <fill>
        <patternFill>
          <bgColor theme="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5" tint="0.39994506668294322"/>
        </patternFill>
      </fill>
    </dxf>
    <dxf>
      <fill>
        <patternFill>
          <bgColor theme="5" tint="0.59996337778862885"/>
        </patternFill>
      </fill>
    </dxf>
    <dxf>
      <font>
        <color theme="5"/>
      </font>
      <fill>
        <patternFill patternType="none">
          <bgColor auto="1"/>
        </patternFill>
      </fill>
    </dxf>
    <dxf>
      <font>
        <color theme="4"/>
      </font>
      <fill>
        <patternFill patternType="none">
          <bgColor auto="1"/>
        </patternFill>
      </fill>
    </dxf>
    <dxf>
      <font>
        <color theme="6"/>
      </font>
      <fill>
        <patternFill patternType="none">
          <bgColor auto="1"/>
        </patternFill>
      </fill>
    </dxf>
    <dxf>
      <fill>
        <patternFill>
          <bgColor theme="5" tint="0.39994506668294322"/>
        </patternFill>
      </fill>
    </dxf>
    <dxf>
      <fill>
        <patternFill>
          <bgColor theme="5" tint="0.79998168889431442"/>
        </patternFill>
      </fill>
    </dxf>
    <dxf>
      <fill>
        <patternFill>
          <bgColor theme="6" tint="0.39994506668294322"/>
        </patternFill>
      </fill>
    </dxf>
    <dxf>
      <fill>
        <patternFill>
          <bgColor theme="5" tint="0.59996337778862885"/>
        </patternFill>
      </fill>
    </dxf>
    <dxf>
      <fill>
        <patternFill>
          <bgColor theme="5"/>
        </patternFill>
      </fill>
    </dxf>
    <dxf>
      <fill>
        <patternFill>
          <bgColor theme="3" tint="0.79998168889431442"/>
        </patternFill>
      </fill>
    </dxf>
    <dxf>
      <font>
        <b/>
        <i val="0"/>
        <color theme="6"/>
      </font>
    </dxf>
    <dxf>
      <font>
        <b/>
        <i val="0"/>
        <color theme="4"/>
      </font>
    </dxf>
    <dxf>
      <font>
        <b/>
        <i val="0"/>
        <color theme="5"/>
      </font>
    </dxf>
    <dxf>
      <fill>
        <patternFill patternType="solid">
          <bgColor theme="5"/>
        </patternFill>
      </fill>
    </dxf>
    <dxf>
      <fill>
        <patternFill>
          <bgColor theme="5" tint="0.59996337778862885"/>
        </patternFill>
      </fill>
    </dxf>
    <dxf>
      <fill>
        <patternFill>
          <bgColor theme="5" tint="0.39994506668294322"/>
        </patternFill>
      </fill>
    </dxf>
    <dxf>
      <fill>
        <patternFill>
          <bgColor theme="6" tint="0.39994506668294322"/>
        </patternFill>
      </fill>
    </dxf>
    <dxf>
      <fill>
        <patternFill>
          <bgColor theme="3" tint="0.79998168889431442"/>
        </patternFill>
      </fill>
    </dxf>
    <dxf>
      <fill>
        <patternFill>
          <bgColor theme="5" tint="0.79998168889431442"/>
        </patternFill>
      </fill>
    </dxf>
    <dxf>
      <font>
        <color theme="6"/>
      </font>
      <fill>
        <patternFill patternType="none">
          <bgColor auto="1"/>
        </patternFill>
      </fill>
    </dxf>
    <dxf>
      <font>
        <color theme="4"/>
      </font>
      <fill>
        <patternFill patternType="none">
          <bgColor auto="1"/>
        </patternFill>
      </fill>
    </dxf>
    <dxf>
      <font>
        <color theme="5"/>
      </font>
      <fill>
        <patternFill patternType="none">
          <bgColor auto="1"/>
        </patternFill>
      </fill>
    </dxf>
    <dxf>
      <fill>
        <patternFill>
          <bgColor theme="5"/>
        </patternFill>
      </fill>
    </dxf>
    <dxf>
      <fill>
        <patternFill>
          <bgColor theme="3"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6" tint="0.39994506668294322"/>
        </patternFill>
      </fill>
    </dxf>
    <dxf>
      <font>
        <b/>
        <i val="0"/>
        <color theme="4"/>
      </font>
    </dxf>
    <dxf>
      <font>
        <b/>
        <i val="0"/>
        <color theme="6"/>
      </font>
    </dxf>
    <dxf>
      <font>
        <b/>
        <i val="0"/>
        <color theme="5"/>
      </font>
    </dxf>
    <dxf>
      <fill>
        <patternFill patternType="solid">
          <bgColor theme="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patternFill>
      </fill>
    </dxf>
    <dxf>
      <fill>
        <patternFill>
          <bgColor theme="6" tint="0.39994506668294322"/>
        </patternFill>
      </fill>
    </dxf>
    <dxf>
      <fill>
        <patternFill>
          <bgColor theme="3" tint="0.79998168889431442"/>
        </patternFill>
      </fill>
    </dxf>
    <dxf>
      <font>
        <color theme="5"/>
      </font>
      <fill>
        <patternFill patternType="none">
          <bgColor auto="1"/>
        </patternFill>
      </fill>
    </dxf>
    <dxf>
      <font>
        <color theme="4"/>
      </font>
      <fill>
        <patternFill patternType="none">
          <bgColor auto="1"/>
        </patternFill>
      </fill>
    </dxf>
    <dxf>
      <font>
        <color theme="6"/>
      </font>
      <fill>
        <patternFill patternType="none">
          <bgColor auto="1"/>
        </patternFill>
      </fill>
    </dxf>
    <dxf>
      <fill>
        <patternFill>
          <bgColor theme="5" tint="0.59996337778862885"/>
        </patternFill>
      </fill>
    </dxf>
    <dxf>
      <fill>
        <patternFill>
          <bgColor theme="5" tint="0.39994506668294322"/>
        </patternFill>
      </fill>
    </dxf>
    <dxf>
      <fill>
        <patternFill>
          <bgColor theme="5"/>
        </patternFill>
      </fill>
    </dxf>
    <dxf>
      <fill>
        <patternFill>
          <bgColor theme="3" tint="0.79998168889431442"/>
        </patternFill>
      </fill>
    </dxf>
    <dxf>
      <fill>
        <patternFill>
          <bgColor theme="6" tint="0.39994506668294322"/>
        </patternFill>
      </fill>
    </dxf>
    <dxf>
      <fill>
        <patternFill>
          <bgColor theme="5" tint="0.79998168889431442"/>
        </patternFill>
      </fill>
    </dxf>
    <dxf>
      <font>
        <b/>
        <i val="0"/>
        <color theme="6"/>
      </font>
    </dxf>
    <dxf>
      <font>
        <b/>
        <i val="0"/>
        <color theme="5"/>
      </font>
    </dxf>
    <dxf>
      <font>
        <b/>
        <i val="0"/>
        <color theme="4"/>
      </font>
    </dxf>
    <dxf>
      <fill>
        <patternFill>
          <bgColor theme="6" tint="0.39994506668294322"/>
        </patternFill>
      </fill>
    </dxf>
    <dxf>
      <fill>
        <patternFill>
          <bgColor theme="5" tint="0.39994506668294322"/>
        </patternFill>
      </fill>
    </dxf>
    <dxf>
      <fill>
        <patternFill>
          <bgColor theme="5" tint="0.59996337778862885"/>
        </patternFill>
      </fill>
    </dxf>
    <dxf>
      <fill>
        <patternFill patternType="solid">
          <bgColor theme="5"/>
        </patternFill>
      </fill>
    </dxf>
    <dxf>
      <fill>
        <patternFill>
          <bgColor theme="5" tint="0.79998168889431442"/>
        </patternFill>
      </fill>
    </dxf>
    <dxf>
      <fill>
        <patternFill>
          <bgColor theme="3" tint="0.79998168889431442"/>
        </patternFill>
      </fill>
    </dxf>
    <dxf>
      <fill>
        <patternFill>
          <bgColor theme="3" tint="0.79998168889431442"/>
        </patternFill>
      </fill>
    </dxf>
    <dxf>
      <fill>
        <patternFill>
          <bgColor theme="5"/>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6" tint="0.39994506668294322"/>
        </patternFill>
      </fill>
    </dxf>
    <dxf>
      <font>
        <color theme="4"/>
      </font>
      <fill>
        <patternFill patternType="none">
          <bgColor auto="1"/>
        </patternFill>
      </fill>
    </dxf>
    <dxf>
      <font>
        <color theme="6"/>
      </font>
      <fill>
        <patternFill patternType="none">
          <bgColor auto="1"/>
        </patternFill>
      </fill>
    </dxf>
    <dxf>
      <font>
        <color theme="5"/>
      </font>
      <fill>
        <patternFill patternType="none">
          <bgColor auto="1"/>
        </patternFill>
      </fill>
    </dxf>
    <dxf>
      <fill>
        <patternFill>
          <bgColor theme="5"/>
        </patternFill>
      </fill>
    </dxf>
    <dxf>
      <fill>
        <patternFill>
          <bgColor theme="3"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6" tint="0.39994506668294322"/>
        </patternFill>
      </fill>
    </dxf>
    <dxf>
      <font>
        <b/>
        <i val="0"/>
        <color theme="5"/>
      </font>
    </dxf>
    <dxf>
      <font>
        <b/>
        <i val="0"/>
        <color theme="6"/>
      </font>
    </dxf>
    <dxf>
      <font>
        <b/>
        <i val="0"/>
        <color theme="4"/>
      </font>
    </dxf>
    <dxf>
      <fill>
        <patternFill>
          <bgColor theme="5" tint="0.39994506668294322"/>
        </patternFill>
      </fill>
    </dxf>
    <dxf>
      <fill>
        <patternFill>
          <bgColor theme="5" tint="0.59996337778862885"/>
        </patternFill>
      </fill>
    </dxf>
    <dxf>
      <fill>
        <patternFill patternType="solid">
          <bgColor theme="5"/>
        </patternFill>
      </fill>
    </dxf>
    <dxf>
      <fill>
        <patternFill>
          <bgColor theme="5" tint="0.79998168889431442"/>
        </patternFill>
      </fill>
    </dxf>
    <dxf>
      <fill>
        <patternFill>
          <bgColor theme="3" tint="0.79998168889431442"/>
        </patternFill>
      </fill>
    </dxf>
    <dxf>
      <fill>
        <patternFill>
          <bgColor theme="6" tint="0.39994506668294322"/>
        </patternFill>
      </fill>
    </dxf>
    <dxf>
      <fill>
        <patternFill>
          <bgColor theme="3" tint="0.79998168889431442"/>
        </patternFill>
      </fill>
    </dxf>
    <dxf>
      <fill>
        <patternFill>
          <bgColor theme="5"/>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6" tint="0.39994506668294322"/>
        </patternFill>
      </fill>
    </dxf>
    <dxf>
      <font>
        <color theme="6"/>
      </font>
      <fill>
        <patternFill patternType="none">
          <bgColor auto="1"/>
        </patternFill>
      </fill>
    </dxf>
    <dxf>
      <font>
        <color theme="4"/>
      </font>
      <fill>
        <patternFill patternType="none">
          <bgColor auto="1"/>
        </patternFill>
      </fill>
    </dxf>
    <dxf>
      <font>
        <color theme="5"/>
      </font>
      <fill>
        <patternFill patternType="none">
          <bgColor auto="1"/>
        </patternFill>
      </fill>
    </dxf>
    <dxf>
      <fill>
        <patternFill>
          <bgColor theme="5" tint="0.79998168889431442"/>
        </patternFill>
      </fill>
    </dxf>
    <dxf>
      <fill>
        <patternFill>
          <bgColor theme="6" tint="0.39994506668294322"/>
        </patternFill>
      </fill>
    </dxf>
    <dxf>
      <fill>
        <patternFill>
          <bgColor theme="3" tint="0.79998168889431442"/>
        </patternFill>
      </fill>
    </dxf>
    <dxf>
      <fill>
        <patternFill>
          <bgColor theme="5"/>
        </patternFill>
      </fill>
    </dxf>
    <dxf>
      <fill>
        <patternFill>
          <bgColor theme="5" tint="0.39994506668294322"/>
        </patternFill>
      </fill>
    </dxf>
    <dxf>
      <fill>
        <patternFill>
          <bgColor theme="5" tint="0.59996337778862885"/>
        </patternFill>
      </fill>
    </dxf>
    <dxf>
      <font>
        <b/>
        <i val="0"/>
        <color theme="5"/>
      </font>
    </dxf>
    <dxf>
      <font>
        <b/>
        <i val="0"/>
        <color theme="6"/>
      </font>
    </dxf>
    <dxf>
      <font>
        <b/>
        <i val="0"/>
        <color theme="4"/>
      </font>
    </dxf>
    <dxf>
      <fill>
        <patternFill>
          <bgColor theme="6" tint="0.39994506668294322"/>
        </patternFill>
      </fill>
    </dxf>
    <dxf>
      <fill>
        <patternFill>
          <bgColor theme="3" tint="0.79998168889431442"/>
        </patternFill>
      </fill>
    </dxf>
    <dxf>
      <fill>
        <patternFill>
          <bgColor theme="5" tint="0.79998168889431442"/>
        </patternFill>
      </fill>
    </dxf>
    <dxf>
      <fill>
        <patternFill patternType="solid">
          <bgColor theme="5"/>
        </patternFill>
      </fill>
    </dxf>
    <dxf>
      <fill>
        <patternFill>
          <bgColor theme="5" tint="0.59996337778862885"/>
        </patternFill>
      </fill>
    </dxf>
    <dxf>
      <fill>
        <patternFill>
          <bgColor theme="5" tint="0.39994506668294322"/>
        </patternFill>
      </fill>
    </dxf>
    <dxf>
      <fill>
        <patternFill>
          <bgColor theme="6" tint="0.39994506668294322"/>
        </patternFill>
      </fill>
    </dxf>
    <dxf>
      <fill>
        <patternFill>
          <bgColor theme="5" tint="0.79998168889431442"/>
        </patternFill>
      </fill>
    </dxf>
    <dxf>
      <fill>
        <patternFill>
          <bgColor theme="3" tint="0.79998168889431442"/>
        </patternFill>
      </fill>
    </dxf>
    <dxf>
      <fill>
        <patternFill>
          <bgColor theme="5"/>
        </patternFill>
      </fill>
    </dxf>
    <dxf>
      <fill>
        <patternFill>
          <bgColor theme="5" tint="0.39994506668294322"/>
        </patternFill>
      </fill>
    </dxf>
    <dxf>
      <fill>
        <patternFill>
          <bgColor theme="5" tint="0.59996337778862885"/>
        </patternFill>
      </fill>
    </dxf>
    <dxf>
      <fill>
        <patternFill>
          <bgColor theme="5"/>
        </patternFill>
      </fill>
    </dxf>
    <dxf>
      <fill>
        <patternFill>
          <bgColor theme="5" tint="0.79998168889431442"/>
        </patternFill>
      </fill>
    </dxf>
    <dxf>
      <fill>
        <patternFill>
          <bgColor theme="6" tint="0.39994506668294322"/>
        </patternFill>
      </fill>
    </dxf>
    <dxf>
      <fill>
        <patternFill>
          <bgColor theme="5" tint="0.59996337778862885"/>
        </patternFill>
      </fill>
    </dxf>
    <dxf>
      <fill>
        <patternFill>
          <bgColor theme="3" tint="0.79998168889431442"/>
        </patternFill>
      </fill>
    </dxf>
    <dxf>
      <fill>
        <patternFill>
          <bgColor theme="5" tint="0.39994506668294322"/>
        </patternFill>
      </fill>
    </dxf>
    <dxf>
      <font>
        <b/>
        <i val="0"/>
        <color theme="5"/>
      </font>
    </dxf>
    <dxf>
      <font>
        <b/>
        <i val="0"/>
        <color theme="4"/>
      </font>
    </dxf>
    <dxf>
      <font>
        <b/>
        <i val="0"/>
        <color theme="6"/>
      </font>
    </dxf>
    <dxf>
      <fill>
        <patternFill>
          <bgColor theme="5" tint="0.39994506668294322"/>
        </patternFill>
      </fill>
    </dxf>
    <dxf>
      <fill>
        <patternFill>
          <bgColor theme="5" tint="0.59996337778862885"/>
        </patternFill>
      </fill>
    </dxf>
    <dxf>
      <fill>
        <patternFill patternType="solid">
          <bgColor theme="5"/>
        </patternFill>
      </fill>
    </dxf>
    <dxf>
      <fill>
        <patternFill>
          <bgColor theme="3" tint="0.79998168889431442"/>
        </patternFill>
      </fill>
    </dxf>
    <dxf>
      <fill>
        <patternFill>
          <bgColor theme="6" tint="0.39994506668294322"/>
        </patternFill>
      </fill>
    </dxf>
    <dxf>
      <fill>
        <patternFill>
          <bgColor theme="5" tint="0.79998168889431442"/>
        </patternFill>
      </fill>
    </dxf>
    <dxf>
      <fill>
        <patternFill>
          <bgColor theme="3" tint="0.79998168889431442"/>
        </patternFill>
      </fill>
    </dxf>
    <dxf>
      <fill>
        <patternFill>
          <bgColor theme="5"/>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6" tint="0.39994506668294322"/>
        </patternFill>
      </fill>
    </dxf>
    <dxf>
      <fill>
        <patternFill>
          <bgColor theme="6"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3" tint="0.79998168889431442"/>
        </patternFill>
      </fill>
    </dxf>
    <dxf>
      <fill>
        <patternFill>
          <bgColor theme="5"/>
        </patternFill>
      </fill>
    </dxf>
    <dxf>
      <font>
        <b/>
        <i val="0"/>
        <color theme="4"/>
      </font>
    </dxf>
    <dxf>
      <font>
        <b/>
        <i val="0"/>
        <color theme="5"/>
      </font>
    </dxf>
    <dxf>
      <font>
        <b/>
        <i val="0"/>
        <color theme="6"/>
      </font>
    </dxf>
    <dxf>
      <fill>
        <patternFill>
          <bgColor theme="5" tint="0.39994506668294322"/>
        </patternFill>
      </fill>
    </dxf>
    <dxf>
      <fill>
        <patternFill>
          <bgColor theme="5" tint="0.59996337778862885"/>
        </patternFill>
      </fill>
    </dxf>
    <dxf>
      <fill>
        <patternFill patternType="solid">
          <bgColor theme="5"/>
        </patternFill>
      </fill>
    </dxf>
    <dxf>
      <fill>
        <patternFill>
          <bgColor theme="3" tint="0.79998168889431442"/>
        </patternFill>
      </fill>
    </dxf>
    <dxf>
      <fill>
        <patternFill>
          <bgColor theme="6" tint="0.39994506668294322"/>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6" tint="0.39994506668294322"/>
        </patternFill>
      </fill>
    </dxf>
    <dxf>
      <fill>
        <patternFill>
          <bgColor theme="3" tint="0.79998168889431442"/>
        </patternFill>
      </fill>
    </dxf>
    <dxf>
      <fill>
        <patternFill>
          <bgColor theme="5"/>
        </patternFill>
      </fill>
    </dxf>
    <dxf>
      <fill>
        <patternFill>
          <bgColor theme="5" tint="0.39994506668294322"/>
        </patternFill>
      </fill>
    </dxf>
    <dxf>
      <font>
        <color theme="6"/>
      </font>
      <fill>
        <patternFill patternType="none">
          <bgColor auto="1"/>
        </patternFill>
      </fill>
    </dxf>
    <dxf>
      <font>
        <color theme="5"/>
      </font>
      <fill>
        <patternFill patternType="none">
          <bgColor auto="1"/>
        </patternFill>
      </fill>
    </dxf>
    <dxf>
      <font>
        <color theme="4"/>
      </font>
      <fill>
        <patternFill patternType="none">
          <bgColor auto="1"/>
        </patternFill>
      </fill>
    </dxf>
    <dxf>
      <fill>
        <patternFill>
          <bgColor theme="5"/>
        </patternFill>
      </fill>
    </dxf>
    <dxf>
      <fill>
        <patternFill>
          <bgColor theme="3" tint="0.79998168889431442"/>
        </patternFill>
      </fill>
    </dxf>
    <dxf>
      <fill>
        <patternFill>
          <bgColor theme="5" tint="0.59996337778862885"/>
        </patternFill>
      </fill>
    </dxf>
    <dxf>
      <fill>
        <patternFill>
          <bgColor theme="6" tint="0.39994506668294322"/>
        </patternFill>
      </fill>
    </dxf>
    <dxf>
      <fill>
        <patternFill>
          <bgColor theme="5" tint="0.79998168889431442"/>
        </patternFill>
      </fill>
    </dxf>
    <dxf>
      <fill>
        <patternFill>
          <bgColor theme="5" tint="0.39994506668294322"/>
        </patternFill>
      </fill>
    </dxf>
    <dxf>
      <font>
        <b/>
        <i val="0"/>
        <color theme="4"/>
      </font>
    </dxf>
    <dxf>
      <font>
        <b/>
        <i val="0"/>
        <color theme="5"/>
      </font>
    </dxf>
    <dxf>
      <font>
        <b/>
        <i val="0"/>
        <color theme="6"/>
      </font>
    </dxf>
    <dxf>
      <fill>
        <patternFill patternType="solid">
          <bgColor theme="5"/>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3" tint="0.79998168889431442"/>
        </patternFill>
      </fill>
    </dxf>
    <dxf>
      <fill>
        <patternFill>
          <bgColor theme="6" tint="0.39994506668294322"/>
        </patternFill>
      </fill>
    </dxf>
    <dxf>
      <fill>
        <patternFill>
          <bgColor theme="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5" tint="0.39994506668294322"/>
        </patternFill>
      </fill>
    </dxf>
    <dxf>
      <fill>
        <patternFill>
          <bgColor theme="5" tint="0.59996337778862885"/>
        </patternFill>
      </fill>
    </dxf>
    <dxf>
      <font>
        <color theme="5"/>
      </font>
      <fill>
        <patternFill patternType="none">
          <bgColor auto="1"/>
        </patternFill>
      </fill>
    </dxf>
    <dxf>
      <font>
        <color theme="4"/>
      </font>
      <fill>
        <patternFill patternType="none">
          <bgColor auto="1"/>
        </patternFill>
      </fill>
    </dxf>
    <dxf>
      <font>
        <color theme="6"/>
      </font>
      <fill>
        <patternFill patternType="none">
          <bgColor auto="1"/>
        </patternFill>
      </fill>
    </dxf>
    <dxf>
      <fill>
        <patternFill>
          <bgColor theme="5" tint="0.39994506668294322"/>
        </patternFill>
      </fill>
    </dxf>
    <dxf>
      <fill>
        <patternFill>
          <bgColor theme="5" tint="0.79998168889431442"/>
        </patternFill>
      </fill>
    </dxf>
    <dxf>
      <fill>
        <patternFill>
          <bgColor theme="6" tint="0.39994506668294322"/>
        </patternFill>
      </fill>
    </dxf>
    <dxf>
      <fill>
        <patternFill>
          <bgColor theme="5" tint="0.59996337778862885"/>
        </patternFill>
      </fill>
    </dxf>
    <dxf>
      <fill>
        <patternFill>
          <bgColor theme="5"/>
        </patternFill>
      </fill>
    </dxf>
    <dxf>
      <fill>
        <patternFill>
          <bgColor theme="3" tint="0.79998168889431442"/>
        </patternFill>
      </fill>
    </dxf>
    <dxf>
      <font>
        <b/>
        <i val="0"/>
        <color theme="6"/>
      </font>
    </dxf>
    <dxf>
      <font>
        <b/>
        <i val="0"/>
        <color theme="4"/>
      </font>
    </dxf>
    <dxf>
      <font>
        <b/>
        <i val="0"/>
        <color theme="5"/>
      </font>
    </dxf>
    <dxf>
      <fill>
        <patternFill patternType="solid">
          <bgColor theme="5"/>
        </patternFill>
      </fill>
    </dxf>
    <dxf>
      <fill>
        <patternFill>
          <bgColor theme="5" tint="0.59996337778862885"/>
        </patternFill>
      </fill>
    </dxf>
    <dxf>
      <fill>
        <patternFill>
          <bgColor theme="5" tint="0.39994506668294322"/>
        </patternFill>
      </fill>
    </dxf>
    <dxf>
      <fill>
        <patternFill>
          <bgColor theme="6" tint="0.39994506668294322"/>
        </patternFill>
      </fill>
    </dxf>
    <dxf>
      <fill>
        <patternFill>
          <bgColor theme="3" tint="0.79998168889431442"/>
        </patternFill>
      </fill>
    </dxf>
    <dxf>
      <fill>
        <patternFill>
          <bgColor theme="5" tint="0.79998168889431442"/>
        </patternFill>
      </fill>
    </dxf>
    <dxf>
      <font>
        <color theme="6"/>
      </font>
      <fill>
        <patternFill patternType="none">
          <bgColor auto="1"/>
        </patternFill>
      </fill>
    </dxf>
    <dxf>
      <font>
        <color theme="4"/>
      </font>
      <fill>
        <patternFill patternType="none">
          <bgColor auto="1"/>
        </patternFill>
      </fill>
    </dxf>
    <dxf>
      <font>
        <color theme="5"/>
      </font>
      <fill>
        <patternFill patternType="none">
          <bgColor auto="1"/>
        </patternFill>
      </fill>
    </dxf>
    <dxf>
      <fill>
        <patternFill>
          <bgColor theme="5"/>
        </patternFill>
      </fill>
    </dxf>
    <dxf>
      <fill>
        <patternFill>
          <bgColor theme="3"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6" tint="0.39994506668294322"/>
        </patternFill>
      </fill>
    </dxf>
    <dxf>
      <font>
        <b/>
        <i val="0"/>
        <color theme="4"/>
      </font>
    </dxf>
    <dxf>
      <font>
        <b/>
        <i val="0"/>
        <color theme="6"/>
      </font>
    </dxf>
    <dxf>
      <font>
        <b/>
        <i val="0"/>
        <color theme="5"/>
      </font>
    </dxf>
    <dxf>
      <fill>
        <patternFill patternType="solid">
          <bgColor theme="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patternFill>
      </fill>
    </dxf>
    <dxf>
      <fill>
        <patternFill>
          <bgColor theme="6" tint="0.39994506668294322"/>
        </patternFill>
      </fill>
    </dxf>
    <dxf>
      <fill>
        <patternFill>
          <bgColor theme="3" tint="0.79998168889431442"/>
        </patternFill>
      </fill>
    </dxf>
    <dxf>
      <font>
        <color theme="5"/>
      </font>
      <fill>
        <patternFill patternType="none">
          <bgColor auto="1"/>
        </patternFill>
      </fill>
    </dxf>
    <dxf>
      <font>
        <color theme="4"/>
      </font>
      <fill>
        <patternFill patternType="none">
          <bgColor auto="1"/>
        </patternFill>
      </fill>
    </dxf>
    <dxf>
      <font>
        <color theme="6"/>
      </font>
      <fill>
        <patternFill patternType="none">
          <bgColor auto="1"/>
        </patternFill>
      </fill>
    </dxf>
    <dxf>
      <fill>
        <patternFill>
          <bgColor theme="5" tint="0.59996337778862885"/>
        </patternFill>
      </fill>
    </dxf>
    <dxf>
      <fill>
        <patternFill>
          <bgColor theme="5" tint="0.39994506668294322"/>
        </patternFill>
      </fill>
    </dxf>
    <dxf>
      <fill>
        <patternFill>
          <bgColor theme="5"/>
        </patternFill>
      </fill>
    </dxf>
    <dxf>
      <fill>
        <patternFill>
          <bgColor theme="3" tint="0.79998168889431442"/>
        </patternFill>
      </fill>
    </dxf>
    <dxf>
      <fill>
        <patternFill>
          <bgColor theme="6" tint="0.39994506668294322"/>
        </patternFill>
      </fill>
    </dxf>
    <dxf>
      <fill>
        <patternFill>
          <bgColor theme="5" tint="0.79998168889431442"/>
        </patternFill>
      </fill>
    </dxf>
    <dxf>
      <font>
        <b/>
        <i val="0"/>
        <color theme="6"/>
      </font>
    </dxf>
    <dxf>
      <font>
        <b/>
        <i val="0"/>
        <color theme="5"/>
      </font>
    </dxf>
    <dxf>
      <font>
        <b/>
        <i val="0"/>
        <color theme="4"/>
      </font>
    </dxf>
    <dxf>
      <fill>
        <patternFill>
          <bgColor theme="6" tint="0.39994506668294322"/>
        </patternFill>
      </fill>
    </dxf>
    <dxf>
      <fill>
        <patternFill>
          <bgColor theme="5" tint="0.39994506668294322"/>
        </patternFill>
      </fill>
    </dxf>
    <dxf>
      <fill>
        <patternFill>
          <bgColor theme="5" tint="0.59996337778862885"/>
        </patternFill>
      </fill>
    </dxf>
    <dxf>
      <fill>
        <patternFill patternType="solid">
          <bgColor theme="5"/>
        </patternFill>
      </fill>
    </dxf>
    <dxf>
      <fill>
        <patternFill>
          <bgColor theme="5" tint="0.79998168889431442"/>
        </patternFill>
      </fill>
    </dxf>
    <dxf>
      <fill>
        <patternFill>
          <bgColor theme="3" tint="0.79998168889431442"/>
        </patternFill>
      </fill>
    </dxf>
    <dxf>
      <fill>
        <patternFill>
          <bgColor theme="3" tint="0.79998168889431442"/>
        </patternFill>
      </fill>
    </dxf>
    <dxf>
      <fill>
        <patternFill>
          <bgColor theme="5"/>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6" tint="0.39994506668294322"/>
        </patternFill>
      </fill>
    </dxf>
    <dxf>
      <font>
        <color theme="4"/>
      </font>
      <fill>
        <patternFill patternType="none">
          <bgColor auto="1"/>
        </patternFill>
      </fill>
    </dxf>
    <dxf>
      <font>
        <color theme="6"/>
      </font>
      <fill>
        <patternFill patternType="none">
          <bgColor auto="1"/>
        </patternFill>
      </fill>
    </dxf>
    <dxf>
      <font>
        <color theme="5"/>
      </font>
      <fill>
        <patternFill patternType="none">
          <bgColor auto="1"/>
        </patternFill>
      </fill>
    </dxf>
    <dxf>
      <fill>
        <patternFill>
          <bgColor theme="5"/>
        </patternFill>
      </fill>
    </dxf>
    <dxf>
      <fill>
        <patternFill>
          <bgColor theme="3"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6" tint="0.39994506668294322"/>
        </patternFill>
      </fill>
    </dxf>
    <dxf>
      <font>
        <b/>
        <i val="0"/>
        <color theme="5"/>
      </font>
    </dxf>
    <dxf>
      <font>
        <b/>
        <i val="0"/>
        <color theme="6"/>
      </font>
    </dxf>
    <dxf>
      <font>
        <b/>
        <i val="0"/>
        <color theme="4"/>
      </font>
    </dxf>
    <dxf>
      <fill>
        <patternFill>
          <bgColor theme="5" tint="0.39994506668294322"/>
        </patternFill>
      </fill>
    </dxf>
    <dxf>
      <fill>
        <patternFill>
          <bgColor theme="5" tint="0.59996337778862885"/>
        </patternFill>
      </fill>
    </dxf>
    <dxf>
      <fill>
        <patternFill patternType="solid">
          <bgColor theme="5"/>
        </patternFill>
      </fill>
    </dxf>
    <dxf>
      <fill>
        <patternFill>
          <bgColor theme="5" tint="0.79998168889431442"/>
        </patternFill>
      </fill>
    </dxf>
    <dxf>
      <fill>
        <patternFill>
          <bgColor theme="3" tint="0.79998168889431442"/>
        </patternFill>
      </fill>
    </dxf>
    <dxf>
      <fill>
        <patternFill>
          <bgColor theme="6" tint="0.39994506668294322"/>
        </patternFill>
      </fill>
    </dxf>
    <dxf>
      <fill>
        <patternFill>
          <bgColor theme="3" tint="0.79998168889431442"/>
        </patternFill>
      </fill>
    </dxf>
    <dxf>
      <fill>
        <patternFill>
          <bgColor theme="5"/>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6" tint="0.39994506668294322"/>
        </patternFill>
      </fill>
    </dxf>
    <dxf>
      <font>
        <color theme="6"/>
      </font>
      <fill>
        <patternFill patternType="none">
          <bgColor auto="1"/>
        </patternFill>
      </fill>
    </dxf>
    <dxf>
      <font>
        <color theme="4"/>
      </font>
      <fill>
        <patternFill patternType="none">
          <bgColor auto="1"/>
        </patternFill>
      </fill>
    </dxf>
    <dxf>
      <font>
        <color theme="5"/>
      </font>
      <fill>
        <patternFill patternType="none">
          <bgColor auto="1"/>
        </patternFill>
      </fill>
    </dxf>
    <dxf>
      <fill>
        <patternFill>
          <bgColor theme="5" tint="0.79998168889431442"/>
        </patternFill>
      </fill>
    </dxf>
    <dxf>
      <fill>
        <patternFill>
          <bgColor theme="6" tint="0.39994506668294322"/>
        </patternFill>
      </fill>
    </dxf>
    <dxf>
      <fill>
        <patternFill>
          <bgColor theme="3" tint="0.79998168889431442"/>
        </patternFill>
      </fill>
    </dxf>
    <dxf>
      <fill>
        <patternFill>
          <bgColor theme="5"/>
        </patternFill>
      </fill>
    </dxf>
    <dxf>
      <fill>
        <patternFill>
          <bgColor theme="5" tint="0.39994506668294322"/>
        </patternFill>
      </fill>
    </dxf>
    <dxf>
      <fill>
        <patternFill>
          <bgColor theme="5" tint="0.59996337778862885"/>
        </patternFill>
      </fill>
    </dxf>
    <dxf>
      <font>
        <b/>
        <i val="0"/>
        <color theme="5"/>
      </font>
    </dxf>
    <dxf>
      <font>
        <b/>
        <i val="0"/>
        <color theme="6"/>
      </font>
    </dxf>
    <dxf>
      <font>
        <b/>
        <i val="0"/>
        <color theme="4"/>
      </font>
    </dxf>
    <dxf>
      <fill>
        <patternFill>
          <bgColor theme="6" tint="0.39994506668294322"/>
        </patternFill>
      </fill>
    </dxf>
    <dxf>
      <fill>
        <patternFill>
          <bgColor theme="3" tint="0.79998168889431442"/>
        </patternFill>
      </fill>
    </dxf>
    <dxf>
      <fill>
        <patternFill>
          <bgColor theme="5" tint="0.79998168889431442"/>
        </patternFill>
      </fill>
    </dxf>
    <dxf>
      <fill>
        <patternFill patternType="solid">
          <bgColor theme="5"/>
        </patternFill>
      </fill>
    </dxf>
    <dxf>
      <fill>
        <patternFill>
          <bgColor theme="5" tint="0.59996337778862885"/>
        </patternFill>
      </fill>
    </dxf>
    <dxf>
      <fill>
        <patternFill>
          <bgColor theme="5" tint="0.39994506668294322"/>
        </patternFill>
      </fill>
    </dxf>
    <dxf>
      <fill>
        <patternFill>
          <bgColor theme="6" tint="0.39994506668294322"/>
        </patternFill>
      </fill>
    </dxf>
    <dxf>
      <fill>
        <patternFill>
          <bgColor theme="5" tint="0.79998168889431442"/>
        </patternFill>
      </fill>
    </dxf>
    <dxf>
      <fill>
        <patternFill>
          <bgColor theme="3" tint="0.79998168889431442"/>
        </patternFill>
      </fill>
    </dxf>
    <dxf>
      <fill>
        <patternFill>
          <bgColor theme="5"/>
        </patternFill>
      </fill>
    </dxf>
    <dxf>
      <fill>
        <patternFill>
          <bgColor theme="5" tint="0.39994506668294322"/>
        </patternFill>
      </fill>
    </dxf>
    <dxf>
      <fill>
        <patternFill>
          <bgColor theme="5" tint="0.59996337778862885"/>
        </patternFill>
      </fill>
    </dxf>
    <dxf>
      <fill>
        <patternFill>
          <bgColor theme="5"/>
        </patternFill>
      </fill>
    </dxf>
    <dxf>
      <fill>
        <patternFill>
          <bgColor theme="5" tint="0.79998168889431442"/>
        </patternFill>
      </fill>
    </dxf>
    <dxf>
      <fill>
        <patternFill>
          <bgColor theme="6" tint="0.39994506668294322"/>
        </patternFill>
      </fill>
    </dxf>
    <dxf>
      <fill>
        <patternFill>
          <bgColor theme="5" tint="0.59996337778862885"/>
        </patternFill>
      </fill>
    </dxf>
    <dxf>
      <fill>
        <patternFill>
          <bgColor theme="3" tint="0.79998168889431442"/>
        </patternFill>
      </fill>
    </dxf>
    <dxf>
      <fill>
        <patternFill>
          <bgColor theme="5" tint="0.39994506668294322"/>
        </patternFill>
      </fill>
    </dxf>
    <dxf>
      <font>
        <b/>
        <i val="0"/>
        <color theme="5"/>
      </font>
    </dxf>
    <dxf>
      <font>
        <b/>
        <i val="0"/>
        <color theme="4"/>
      </font>
    </dxf>
    <dxf>
      <font>
        <b/>
        <i val="0"/>
        <color theme="6"/>
      </font>
    </dxf>
    <dxf>
      <fill>
        <patternFill>
          <bgColor theme="5" tint="0.39994506668294322"/>
        </patternFill>
      </fill>
    </dxf>
    <dxf>
      <fill>
        <patternFill>
          <bgColor theme="5" tint="0.59996337778862885"/>
        </patternFill>
      </fill>
    </dxf>
    <dxf>
      <fill>
        <patternFill patternType="solid">
          <bgColor theme="5"/>
        </patternFill>
      </fill>
    </dxf>
    <dxf>
      <fill>
        <patternFill>
          <bgColor theme="3" tint="0.79998168889431442"/>
        </patternFill>
      </fill>
    </dxf>
    <dxf>
      <fill>
        <patternFill>
          <bgColor theme="6" tint="0.39994506668294322"/>
        </patternFill>
      </fill>
    </dxf>
    <dxf>
      <fill>
        <patternFill>
          <bgColor theme="5" tint="0.79998168889431442"/>
        </patternFill>
      </fill>
    </dxf>
    <dxf>
      <fill>
        <patternFill>
          <bgColor theme="3" tint="0.79998168889431442"/>
        </patternFill>
      </fill>
    </dxf>
    <dxf>
      <fill>
        <patternFill>
          <bgColor theme="5"/>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6" tint="0.39994506668294322"/>
        </patternFill>
      </fill>
    </dxf>
    <dxf>
      <fill>
        <patternFill>
          <bgColor theme="6"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3" tint="0.79998168889431442"/>
        </patternFill>
      </fill>
    </dxf>
    <dxf>
      <fill>
        <patternFill>
          <bgColor theme="5"/>
        </patternFill>
      </fill>
    </dxf>
    <dxf>
      <font>
        <b/>
        <i val="0"/>
        <color theme="4"/>
      </font>
    </dxf>
    <dxf>
      <font>
        <b/>
        <i val="0"/>
        <color theme="5"/>
      </font>
    </dxf>
    <dxf>
      <font>
        <b/>
        <i val="0"/>
        <color theme="6"/>
      </font>
    </dxf>
    <dxf>
      <fill>
        <patternFill>
          <bgColor theme="5" tint="0.39994506668294322"/>
        </patternFill>
      </fill>
    </dxf>
    <dxf>
      <fill>
        <patternFill>
          <bgColor theme="5" tint="0.59996337778862885"/>
        </patternFill>
      </fill>
    </dxf>
    <dxf>
      <fill>
        <patternFill patternType="solid">
          <bgColor theme="5"/>
        </patternFill>
      </fill>
    </dxf>
    <dxf>
      <fill>
        <patternFill>
          <bgColor theme="3" tint="0.79998168889431442"/>
        </patternFill>
      </fill>
    </dxf>
    <dxf>
      <fill>
        <patternFill>
          <bgColor theme="6" tint="0.39994506668294322"/>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6" tint="0.39994506668294322"/>
        </patternFill>
      </fill>
    </dxf>
    <dxf>
      <fill>
        <patternFill>
          <bgColor theme="3" tint="0.79998168889431442"/>
        </patternFill>
      </fill>
    </dxf>
    <dxf>
      <fill>
        <patternFill>
          <bgColor theme="5"/>
        </patternFill>
      </fill>
    </dxf>
    <dxf>
      <fill>
        <patternFill>
          <bgColor theme="5" tint="0.39994506668294322"/>
        </patternFill>
      </fill>
    </dxf>
    <dxf>
      <font>
        <color theme="6"/>
      </font>
      <fill>
        <patternFill patternType="none">
          <bgColor auto="1"/>
        </patternFill>
      </fill>
    </dxf>
    <dxf>
      <font>
        <color theme="5"/>
      </font>
      <fill>
        <patternFill patternType="none">
          <bgColor auto="1"/>
        </patternFill>
      </fill>
    </dxf>
    <dxf>
      <font>
        <color theme="4"/>
      </font>
      <fill>
        <patternFill patternType="none">
          <bgColor auto="1"/>
        </patternFill>
      </fill>
    </dxf>
    <dxf>
      <fill>
        <patternFill>
          <bgColor theme="5"/>
        </patternFill>
      </fill>
    </dxf>
    <dxf>
      <fill>
        <patternFill>
          <bgColor theme="3" tint="0.79998168889431442"/>
        </patternFill>
      </fill>
    </dxf>
    <dxf>
      <fill>
        <patternFill>
          <bgColor theme="5" tint="0.59996337778862885"/>
        </patternFill>
      </fill>
    </dxf>
    <dxf>
      <fill>
        <patternFill>
          <bgColor theme="6" tint="0.39994506668294322"/>
        </patternFill>
      </fill>
    </dxf>
    <dxf>
      <fill>
        <patternFill>
          <bgColor theme="5" tint="0.79998168889431442"/>
        </patternFill>
      </fill>
    </dxf>
    <dxf>
      <fill>
        <patternFill>
          <bgColor theme="5" tint="0.39994506668294322"/>
        </patternFill>
      </fill>
    </dxf>
    <dxf>
      <font>
        <b/>
        <i val="0"/>
        <color theme="4"/>
      </font>
    </dxf>
    <dxf>
      <font>
        <b/>
        <i val="0"/>
        <color theme="5"/>
      </font>
    </dxf>
    <dxf>
      <font>
        <b/>
        <i val="0"/>
        <color theme="6"/>
      </font>
    </dxf>
    <dxf>
      <fill>
        <patternFill patternType="solid">
          <bgColor theme="5"/>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3" tint="0.79998168889431442"/>
        </patternFill>
      </fill>
    </dxf>
    <dxf>
      <fill>
        <patternFill>
          <bgColor theme="6" tint="0.39994506668294322"/>
        </patternFill>
      </fill>
    </dxf>
    <dxf>
      <fill>
        <patternFill>
          <bgColor theme="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5" tint="0.39994506668294322"/>
        </patternFill>
      </fill>
    </dxf>
    <dxf>
      <fill>
        <patternFill>
          <bgColor theme="5" tint="0.59996337778862885"/>
        </patternFill>
      </fill>
    </dxf>
    <dxf>
      <font>
        <color theme="5"/>
      </font>
      <fill>
        <patternFill patternType="none">
          <bgColor auto="1"/>
        </patternFill>
      </fill>
    </dxf>
    <dxf>
      <font>
        <color theme="4"/>
      </font>
      <fill>
        <patternFill patternType="none">
          <bgColor auto="1"/>
        </patternFill>
      </fill>
    </dxf>
    <dxf>
      <font>
        <color theme="6"/>
      </font>
      <fill>
        <patternFill patternType="none">
          <bgColor auto="1"/>
        </patternFill>
      </fill>
    </dxf>
    <dxf>
      <fill>
        <patternFill>
          <bgColor theme="5" tint="0.39994506668294322"/>
        </patternFill>
      </fill>
    </dxf>
    <dxf>
      <fill>
        <patternFill>
          <bgColor theme="5" tint="0.79998168889431442"/>
        </patternFill>
      </fill>
    </dxf>
    <dxf>
      <fill>
        <patternFill>
          <bgColor theme="6" tint="0.39994506668294322"/>
        </patternFill>
      </fill>
    </dxf>
    <dxf>
      <fill>
        <patternFill>
          <bgColor theme="5" tint="0.59996337778862885"/>
        </patternFill>
      </fill>
    </dxf>
    <dxf>
      <fill>
        <patternFill>
          <bgColor theme="5"/>
        </patternFill>
      </fill>
    </dxf>
    <dxf>
      <fill>
        <patternFill>
          <bgColor theme="3" tint="0.79998168889431442"/>
        </patternFill>
      </fill>
    </dxf>
    <dxf>
      <font>
        <b/>
        <i val="0"/>
        <color theme="6"/>
      </font>
    </dxf>
    <dxf>
      <font>
        <b/>
        <i val="0"/>
        <color theme="4"/>
      </font>
    </dxf>
    <dxf>
      <font>
        <b/>
        <i val="0"/>
        <color theme="5"/>
      </font>
    </dxf>
    <dxf>
      <fill>
        <patternFill patternType="solid">
          <bgColor theme="5"/>
        </patternFill>
      </fill>
    </dxf>
    <dxf>
      <fill>
        <patternFill>
          <bgColor theme="5" tint="0.59996337778862885"/>
        </patternFill>
      </fill>
    </dxf>
    <dxf>
      <fill>
        <patternFill>
          <bgColor theme="5" tint="0.39994506668294322"/>
        </patternFill>
      </fill>
    </dxf>
    <dxf>
      <fill>
        <patternFill>
          <bgColor theme="6" tint="0.39994506668294322"/>
        </patternFill>
      </fill>
    </dxf>
    <dxf>
      <fill>
        <patternFill>
          <bgColor theme="3" tint="0.79998168889431442"/>
        </patternFill>
      </fill>
    </dxf>
    <dxf>
      <fill>
        <patternFill>
          <bgColor theme="5" tint="0.79998168889431442"/>
        </patternFill>
      </fill>
    </dxf>
    <dxf>
      <font>
        <color theme="6"/>
      </font>
      <fill>
        <patternFill patternType="none">
          <bgColor auto="1"/>
        </patternFill>
      </fill>
    </dxf>
    <dxf>
      <font>
        <color theme="4"/>
      </font>
      <fill>
        <patternFill patternType="none">
          <bgColor auto="1"/>
        </patternFill>
      </fill>
    </dxf>
    <dxf>
      <font>
        <color theme="5"/>
      </font>
      <fill>
        <patternFill patternType="none">
          <bgColor auto="1"/>
        </patternFill>
      </fill>
    </dxf>
  </dxfs>
  <tableStyles count="0" defaultTableStyle="TableStyleMedium9" defaultPivotStyle="PivotStyleLight16"/>
  <colors>
    <mruColors>
      <color rgb="FF339933"/>
      <color rgb="FFFFFF99"/>
      <color rgb="FFFFFF66"/>
      <color rgb="FFDE0000"/>
      <color rgb="FF92D050"/>
      <color rgb="FFC0C0C0"/>
      <color rgb="FFC40000"/>
      <color rgb="FF990000"/>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3</xdr:row>
      <xdr:rowOff>95250</xdr:rowOff>
    </xdr:from>
    <xdr:to>
      <xdr:col>10</xdr:col>
      <xdr:colOff>563656</xdr:colOff>
      <xdr:row>3</xdr:row>
      <xdr:rowOff>445166</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30440" y="621030"/>
          <a:ext cx="1081816" cy="349916"/>
        </a:xfrm>
        <a:prstGeom prst="rect">
          <a:avLst/>
        </a:prstGeom>
      </xdr:spPr>
    </xdr:pic>
    <xdr:clientData/>
  </xdr:twoCellAnchor>
  <xdr:twoCellAnchor editAs="oneCell">
    <xdr:from>
      <xdr:col>9</xdr:col>
      <xdr:colOff>266700</xdr:colOff>
      <xdr:row>3</xdr:row>
      <xdr:rowOff>95250</xdr:rowOff>
    </xdr:from>
    <xdr:to>
      <xdr:col>10</xdr:col>
      <xdr:colOff>563656</xdr:colOff>
      <xdr:row>3</xdr:row>
      <xdr:rowOff>445166</xdr:rowOff>
    </xdr:to>
    <xdr:pic>
      <xdr:nvPicPr>
        <xdr:cNvPr id="4" name="Grafik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39050" y="595313"/>
          <a:ext cx="1116106" cy="349916"/>
        </a:xfrm>
        <a:prstGeom prst="rect">
          <a:avLst/>
        </a:prstGeom>
      </xdr:spPr>
    </xdr:pic>
    <xdr:clientData/>
  </xdr:twoCellAnchor>
  <xdr:twoCellAnchor>
    <xdr:from>
      <xdr:col>0</xdr:col>
      <xdr:colOff>197317</xdr:colOff>
      <xdr:row>7</xdr:row>
      <xdr:rowOff>112899</xdr:rowOff>
    </xdr:from>
    <xdr:to>
      <xdr:col>10</xdr:col>
      <xdr:colOff>594192</xdr:colOff>
      <xdr:row>34</xdr:row>
      <xdr:rowOff>22411</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97317" y="1827399"/>
          <a:ext cx="8016875" cy="41453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solidFill>
                <a:sysClr val="windowText" lastClr="000000"/>
              </a:solidFill>
              <a:effectLst/>
              <a:latin typeface="+mn-lt"/>
              <a:ea typeface="+mn-ea"/>
              <a:cs typeface="+mn-cs"/>
            </a:rPr>
            <a:t>Summary Overview of the KPIs and Bonus Malus Rule</a:t>
          </a:r>
        </a:p>
        <a:p>
          <a:r>
            <a:rPr lang="en-GB" sz="1100">
              <a:solidFill>
                <a:sysClr val="windowText" lastClr="000000"/>
              </a:solidFill>
              <a:effectLst/>
              <a:latin typeface="+mn-lt"/>
              <a:ea typeface="+mn-ea"/>
              <a:cs typeface="+mn-cs"/>
            </a:rPr>
            <a:t>The Service Provider must adhere to the Key Performance Indicators as provided in this Annex</a:t>
          </a:r>
          <a:r>
            <a:rPr lang="en-GB" sz="1100" baseline="0">
              <a:solidFill>
                <a:sysClr val="windowText" lastClr="000000"/>
              </a:solidFill>
              <a:effectLst/>
              <a:latin typeface="+mn-lt"/>
              <a:ea typeface="+mn-ea"/>
              <a:cs typeface="+mn-cs"/>
            </a:rPr>
            <a:t> 6</a:t>
          </a:r>
          <a:r>
            <a:rPr lang="en-GB" sz="1100">
              <a:solidFill>
                <a:sysClr val="windowText" lastClr="000000"/>
              </a:solidFill>
              <a:effectLst/>
              <a:latin typeface="+mn-lt"/>
              <a:ea typeface="+mn-ea"/>
              <a:cs typeface="+mn-cs"/>
            </a:rPr>
            <a:t> –KPIs. The KPIs will be used to monitor:</a:t>
          </a:r>
        </a:p>
        <a:p>
          <a:pPr lvl="0" fontAlgn="base"/>
          <a:r>
            <a:rPr lang="en-GB" sz="1100">
              <a:solidFill>
                <a:sysClr val="windowText" lastClr="000000"/>
              </a:solidFill>
              <a:effectLst/>
              <a:latin typeface="+mn-lt"/>
              <a:ea typeface="+mn-ea"/>
              <a:cs typeface="+mn-cs"/>
            </a:rPr>
            <a:t>- </a:t>
          </a:r>
          <a:r>
            <a:rPr lang="en-GB" sz="1100">
              <a:solidFill>
                <a:schemeClr val="dk1"/>
              </a:solidFill>
              <a:effectLst/>
              <a:latin typeface="+mn-lt"/>
              <a:ea typeface="+mn-ea"/>
              <a:cs typeface="+mn-cs"/>
            </a:rPr>
            <a:t>Response to event requests</a:t>
          </a:r>
          <a:endParaRPr lang="de-DE" sz="1100">
            <a:solidFill>
              <a:schemeClr val="dk1"/>
            </a:solidFill>
            <a:effectLst/>
            <a:latin typeface="+mn-lt"/>
            <a:ea typeface="+mn-ea"/>
            <a:cs typeface="+mn-cs"/>
          </a:endParaRPr>
        </a:p>
        <a:p>
          <a:pPr lvl="0" fontAlgn="base"/>
          <a:r>
            <a:rPr lang="en-GB" sz="1100">
              <a:solidFill>
                <a:schemeClr val="dk1"/>
              </a:solidFill>
              <a:effectLst/>
              <a:latin typeface="+mn-lt"/>
              <a:ea typeface="+mn-ea"/>
              <a:cs typeface="+mn-cs"/>
            </a:rPr>
            <a:t>- Event planning</a:t>
          </a:r>
          <a:endParaRPr lang="de-DE" sz="1100">
            <a:solidFill>
              <a:schemeClr val="dk1"/>
            </a:solidFill>
            <a:effectLst/>
            <a:latin typeface="+mn-lt"/>
            <a:ea typeface="+mn-ea"/>
            <a:cs typeface="+mn-cs"/>
          </a:endParaRPr>
        </a:p>
        <a:p>
          <a:pPr lvl="0" fontAlgn="base"/>
          <a:r>
            <a:rPr lang="en-GB" sz="1100">
              <a:solidFill>
                <a:schemeClr val="dk1"/>
              </a:solidFill>
              <a:effectLst/>
              <a:latin typeface="+mn-lt"/>
              <a:ea typeface="+mn-ea"/>
              <a:cs typeface="+mn-cs"/>
            </a:rPr>
            <a:t>- Event execution</a:t>
          </a:r>
          <a:endParaRPr lang="de-DE" sz="1100">
            <a:solidFill>
              <a:schemeClr val="dk1"/>
            </a:solidFill>
            <a:effectLst/>
            <a:latin typeface="+mn-lt"/>
            <a:ea typeface="+mn-ea"/>
            <a:cs typeface="+mn-cs"/>
          </a:endParaRPr>
        </a:p>
        <a:p>
          <a:pPr lvl="0" fontAlgn="base"/>
          <a:r>
            <a:rPr lang="en-GB" sz="1100">
              <a:solidFill>
                <a:schemeClr val="dk1"/>
              </a:solidFill>
              <a:effectLst/>
              <a:latin typeface="+mn-lt"/>
              <a:ea typeface="+mn-ea"/>
              <a:cs typeface="+mn-cs"/>
            </a:rPr>
            <a:t>- Event closure</a:t>
          </a:r>
          <a:endParaRPr lang="de-DE" sz="1100">
            <a:solidFill>
              <a:schemeClr val="dk1"/>
            </a:solidFill>
            <a:effectLst/>
            <a:latin typeface="+mn-lt"/>
            <a:ea typeface="+mn-ea"/>
            <a:cs typeface="+mn-cs"/>
          </a:endParaRPr>
        </a:p>
        <a:p>
          <a:pPr lvl="0" fontAlgn="base"/>
          <a:r>
            <a:rPr lang="en-GB" sz="1100">
              <a:solidFill>
                <a:schemeClr val="dk1"/>
              </a:solidFill>
              <a:effectLst/>
              <a:latin typeface="+mn-lt"/>
              <a:ea typeface="+mn-ea"/>
              <a:cs typeface="+mn-cs"/>
            </a:rPr>
            <a:t>- Customer satisfaction with the delivered events </a:t>
          </a:r>
          <a:endParaRPr lang="de-DE" sz="1100">
            <a:solidFill>
              <a:schemeClr val="dk1"/>
            </a:solidFill>
            <a:effectLst/>
            <a:latin typeface="+mn-lt"/>
            <a:ea typeface="+mn-ea"/>
            <a:cs typeface="+mn-cs"/>
          </a:endParaRPr>
        </a:p>
        <a:p>
          <a:pPr lvl="0" fontAlgn="base"/>
          <a:r>
            <a:rPr lang="en-GB" sz="1100">
              <a:solidFill>
                <a:schemeClr val="dk1"/>
              </a:solidFill>
              <a:effectLst/>
              <a:latin typeface="+mn-lt"/>
              <a:ea typeface="+mn-ea"/>
              <a:cs typeface="+mn-cs"/>
            </a:rPr>
            <a:t>- Contract management</a:t>
          </a:r>
          <a:endParaRPr lang="de-DE" sz="1100">
            <a:solidFill>
              <a:schemeClr val="dk1"/>
            </a:solidFill>
            <a:effectLst/>
            <a:latin typeface="+mn-lt"/>
            <a:ea typeface="+mn-ea"/>
            <a:cs typeface="+mn-cs"/>
          </a:endParaRPr>
        </a:p>
        <a:p>
          <a:pPr lvl="0" fontAlgn="base"/>
          <a:r>
            <a:rPr lang="en-GB" sz="1100">
              <a:solidFill>
                <a:schemeClr val="dk1"/>
              </a:solidFill>
              <a:effectLst/>
              <a:latin typeface="+mn-lt"/>
              <a:ea typeface="+mn-ea"/>
              <a:cs typeface="+mn-cs"/>
            </a:rPr>
            <a:t>- Response &amp; resolution to tickets  </a:t>
          </a:r>
          <a:endParaRPr lang="de-DE" sz="1100">
            <a:solidFill>
              <a:schemeClr val="dk1"/>
            </a:solidFill>
            <a:effectLst/>
            <a:latin typeface="+mn-lt"/>
            <a:ea typeface="+mn-ea"/>
            <a:cs typeface="+mn-cs"/>
          </a:endParaRPr>
        </a:p>
        <a:p>
          <a:pPr rtl="0" eaLnBrk="1" fontAlgn="auto" latinLnBrk="0" hangingPunct="1"/>
          <a:endParaRPr lang="de-DE" sz="1100">
            <a:solidFill>
              <a:sysClr val="windowText" lastClr="000000"/>
            </a:solidFill>
            <a:effectLst/>
            <a:latin typeface="+mn-lt"/>
            <a:ea typeface="+mn-ea"/>
            <a:cs typeface="+mn-cs"/>
          </a:endParaRPr>
        </a:p>
        <a:p>
          <a:pPr rtl="0" eaLnBrk="1" fontAlgn="auto" latinLnBrk="0" hangingPunct="1"/>
          <a:r>
            <a:rPr lang="de-DE" sz="1100">
              <a:solidFill>
                <a:sysClr val="windowText" lastClr="000000"/>
              </a:solidFill>
              <a:effectLst/>
              <a:latin typeface="+mn-lt"/>
              <a:ea typeface="+mn-ea"/>
              <a:cs typeface="+mn-cs"/>
            </a:rPr>
            <a:t>The individual evaluation criteria for each KPI is specified in this</a:t>
          </a:r>
          <a:r>
            <a:rPr lang="de-DE" sz="1100" baseline="0">
              <a:solidFill>
                <a:sysClr val="windowText" lastClr="000000"/>
              </a:solidFill>
              <a:effectLst/>
              <a:latin typeface="+mn-lt"/>
              <a:ea typeface="+mn-ea"/>
              <a:cs typeface="+mn-cs"/>
            </a:rPr>
            <a:t> Annex 6 - KPIs</a:t>
          </a:r>
          <a:r>
            <a:rPr lang="de-DE" sz="1100">
              <a:solidFill>
                <a:sysClr val="windowText" lastClr="000000"/>
              </a:solidFill>
              <a:effectLst/>
              <a:latin typeface="+mn-lt"/>
              <a:ea typeface="+mn-ea"/>
              <a:cs typeface="+mn-cs"/>
            </a:rPr>
            <a:t>. </a:t>
          </a:r>
        </a:p>
        <a:p>
          <a:pPr rtl="0" eaLnBrk="1" fontAlgn="auto" latinLnBrk="0" hangingPunct="1"/>
          <a:endParaRPr lang="en-GB">
            <a:solidFill>
              <a:sysClr val="windowText" lastClr="000000"/>
            </a:solidFill>
            <a:effectLst/>
          </a:endParaRPr>
        </a:p>
        <a:p>
          <a:r>
            <a:rPr lang="en-GB" sz="1100">
              <a:solidFill>
                <a:sysClr val="windowText" lastClr="000000"/>
              </a:solidFill>
              <a:effectLst/>
              <a:latin typeface="+mn-lt"/>
              <a:ea typeface="+mn-ea"/>
              <a:cs typeface="+mn-cs"/>
            </a:rPr>
            <a:t>The resulting score for each KPI will meet one of the following performance thresholds (the “</a:t>
          </a:r>
          <a:r>
            <a:rPr lang="en-GB" sz="1100" b="1">
              <a:solidFill>
                <a:sysClr val="windowText" lastClr="000000"/>
              </a:solidFill>
              <a:effectLst/>
              <a:latin typeface="+mn-lt"/>
              <a:ea typeface="+mn-ea"/>
              <a:cs typeface="+mn-cs"/>
            </a:rPr>
            <a:t>Performance Thresholds</a:t>
          </a:r>
          <a:r>
            <a:rPr lang="en-GB" sz="1100">
              <a:solidFill>
                <a:sysClr val="windowText" lastClr="000000"/>
              </a:solidFill>
              <a:effectLst/>
              <a:latin typeface="+mn-lt"/>
              <a:ea typeface="+mn-ea"/>
              <a:cs typeface="+mn-cs"/>
            </a:rPr>
            <a:t>”):</a:t>
          </a:r>
        </a:p>
        <a:p>
          <a:pPr lvl="0"/>
          <a:r>
            <a:rPr lang="en-GB" sz="1100" b="1">
              <a:solidFill>
                <a:sysClr val="windowText" lastClr="000000"/>
              </a:solidFill>
              <a:effectLst/>
              <a:latin typeface="+mn-lt"/>
              <a:ea typeface="+mn-ea"/>
              <a:cs typeface="+mn-cs"/>
            </a:rPr>
            <a:t>- Bonus</a:t>
          </a:r>
          <a:r>
            <a:rPr lang="en-GB" sz="1100">
              <a:solidFill>
                <a:sysClr val="windowText" lastClr="000000"/>
              </a:solidFill>
              <a:effectLst/>
              <a:latin typeface="+mn-lt"/>
              <a:ea typeface="+mn-ea"/>
              <a:cs typeface="+mn-cs"/>
            </a:rPr>
            <a:t>: If the Service Provider’s score for a KPI meets the Performance Threshold “Bonus”, this may result in a bonus payment becoming payable to the Service Provider by the ESM;</a:t>
          </a:r>
        </a:p>
        <a:p>
          <a:pPr lvl="0"/>
          <a:r>
            <a:rPr lang="en-GB" sz="1100" b="1">
              <a:solidFill>
                <a:sysClr val="windowText" lastClr="000000"/>
              </a:solidFill>
              <a:effectLst/>
              <a:latin typeface="+mn-lt"/>
              <a:ea typeface="+mn-ea"/>
              <a:cs typeface="+mn-cs"/>
            </a:rPr>
            <a:t>- Tolerance</a:t>
          </a:r>
          <a:r>
            <a:rPr lang="en-GB" sz="1100">
              <a:solidFill>
                <a:sysClr val="windowText" lastClr="000000"/>
              </a:solidFill>
              <a:effectLst/>
              <a:latin typeface="+mn-lt"/>
              <a:ea typeface="+mn-ea"/>
              <a:cs typeface="+mn-cs"/>
            </a:rPr>
            <a:t>: If the Service Provider’s score for a KPI meets the Performance Threshold “Tolerance”, there will be no impact on the fees payable; and </a:t>
          </a:r>
        </a:p>
        <a:p>
          <a:pPr lvl="0"/>
          <a:r>
            <a:rPr lang="en-GB" sz="1100" b="1">
              <a:solidFill>
                <a:sysClr val="windowText" lastClr="000000"/>
              </a:solidFill>
              <a:effectLst/>
              <a:latin typeface="+mn-lt"/>
              <a:ea typeface="+mn-ea"/>
              <a:cs typeface="+mn-cs"/>
            </a:rPr>
            <a:t>- Malus</a:t>
          </a:r>
          <a:r>
            <a:rPr lang="en-GB" sz="1100">
              <a:solidFill>
                <a:sysClr val="windowText" lastClr="000000"/>
              </a:solidFill>
              <a:effectLst/>
              <a:latin typeface="+mn-lt"/>
              <a:ea typeface="+mn-ea"/>
              <a:cs typeface="+mn-cs"/>
            </a:rPr>
            <a:t>: If the Service Provider’s score for a KPI meets the Performance Threshold “Malus”, this will result in a service credit becoming payable to the ESM by the Service Provider, by way of a reduction in the fees or otherwise.</a:t>
          </a:r>
        </a:p>
        <a:p>
          <a:pPr rtl="0" eaLnBrk="1" fontAlgn="auto" latinLnBrk="0" hangingPunct="1"/>
          <a:endParaRPr lang="de-DE" sz="1100" b="1" i="1" baseline="0">
            <a:solidFill>
              <a:sysClr val="windowText" lastClr="000000"/>
            </a:solidFill>
            <a:effectLst/>
            <a:latin typeface="+mn-lt"/>
            <a:ea typeface="+mn-ea"/>
            <a:cs typeface="+mn-cs"/>
          </a:endParaRPr>
        </a:p>
        <a:p>
          <a:r>
            <a:rPr lang="de-DE" sz="1100">
              <a:solidFill>
                <a:sysClr val="windowText" lastClr="000000"/>
              </a:solidFill>
              <a:effectLst/>
              <a:latin typeface="+mn-lt"/>
              <a:ea typeface="+mn-ea"/>
              <a:cs typeface="+mn-cs"/>
            </a:rPr>
            <a:t>The evaluation of the KPIs will take place quarterly. The quarterly evaluation</a:t>
          </a:r>
          <a:r>
            <a:rPr lang="de-DE" sz="1100" baseline="0">
              <a:solidFill>
                <a:sysClr val="windowText" lastClr="000000"/>
              </a:solidFill>
              <a:effectLst/>
              <a:latin typeface="+mn-lt"/>
              <a:ea typeface="+mn-ea"/>
              <a:cs typeface="+mn-cs"/>
            </a:rPr>
            <a:t> results are the basis for the calculation of the Bonus Amount and Malus Amount applicable at the end of the Evaluation Period. Full details on the operation of the KPIs and the Bonus Malus Rule are provided in the Terms of Reference.</a:t>
          </a:r>
          <a:endParaRPr lang="en-GB"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361950</xdr:colOff>
      <xdr:row>3</xdr:row>
      <xdr:rowOff>0</xdr:rowOff>
    </xdr:from>
    <xdr:to>
      <xdr:col>2</xdr:col>
      <xdr:colOff>0</xdr:colOff>
      <xdr:row>3</xdr:row>
      <xdr:rowOff>0</xdr:rowOff>
    </xdr:to>
    <xdr:sp macro="" textlink="">
      <xdr:nvSpPr>
        <xdr:cNvPr id="2" name="Line 123">
          <a:extLst>
            <a:ext uri="{FF2B5EF4-FFF2-40B4-BE49-F238E27FC236}">
              <a16:creationId xmlns:a16="http://schemas.microsoft.com/office/drawing/2014/main" id="{00000000-0008-0000-0200-000002000000}"/>
            </a:ext>
          </a:extLst>
        </xdr:cNvPr>
        <xdr:cNvSpPr>
          <a:spLocks noChangeShapeType="1"/>
        </xdr:cNvSpPr>
      </xdr:nvSpPr>
      <xdr:spPr bwMode="auto">
        <a:xfrm>
          <a:off x="1128713" y="1300163"/>
          <a:ext cx="2533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de-DE"/>
        </a:p>
      </xdr:txBody>
    </xdr:sp>
    <xdr:clientData/>
  </xdr:twoCellAnchor>
  <xdr:twoCellAnchor>
    <xdr:from>
      <xdr:col>1</xdr:col>
      <xdr:colOff>361950</xdr:colOff>
      <xdr:row>4</xdr:row>
      <xdr:rowOff>15240</xdr:rowOff>
    </xdr:from>
    <xdr:to>
      <xdr:col>2</xdr:col>
      <xdr:colOff>0</xdr:colOff>
      <xdr:row>4</xdr:row>
      <xdr:rowOff>15240</xdr:rowOff>
    </xdr:to>
    <xdr:sp macro="" textlink="">
      <xdr:nvSpPr>
        <xdr:cNvPr id="3" name="Line 124">
          <a:extLst>
            <a:ext uri="{FF2B5EF4-FFF2-40B4-BE49-F238E27FC236}">
              <a16:creationId xmlns:a16="http://schemas.microsoft.com/office/drawing/2014/main" id="{00000000-0008-0000-0200-000003000000}"/>
            </a:ext>
          </a:extLst>
        </xdr:cNvPr>
        <xdr:cNvSpPr>
          <a:spLocks noChangeShapeType="1"/>
        </xdr:cNvSpPr>
      </xdr:nvSpPr>
      <xdr:spPr bwMode="auto">
        <a:xfrm>
          <a:off x="1128713" y="1482090"/>
          <a:ext cx="2533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8</xdr:col>
      <xdr:colOff>623859</xdr:colOff>
      <xdr:row>0</xdr:row>
      <xdr:rowOff>263650</xdr:rowOff>
    </xdr:from>
    <xdr:to>
      <xdr:col>10</xdr:col>
      <xdr:colOff>410800</xdr:colOff>
      <xdr:row>0</xdr:row>
      <xdr:rowOff>589944</xdr:rowOff>
    </xdr:to>
    <xdr:pic>
      <xdr:nvPicPr>
        <xdr:cNvPr id="4" name="Grafik 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50482" y="263650"/>
          <a:ext cx="1070476" cy="3231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554681</xdr:colOff>
      <xdr:row>0</xdr:row>
      <xdr:rowOff>233067</xdr:rowOff>
    </xdr:from>
    <xdr:to>
      <xdr:col>5</xdr:col>
      <xdr:colOff>724826</xdr:colOff>
      <xdr:row>0</xdr:row>
      <xdr:rowOff>667311</xdr:rowOff>
    </xdr:to>
    <xdr:pic>
      <xdr:nvPicPr>
        <xdr:cNvPr id="2" name="Grafik 4">
          <a:extLst>
            <a:ext uri="{FF2B5EF4-FFF2-40B4-BE49-F238E27FC236}">
              <a16:creationId xmlns:a16="http://schemas.microsoft.com/office/drawing/2014/main" id="{99367F4E-7F0E-420F-B74B-B33A635692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28881" y="233067"/>
          <a:ext cx="1075677" cy="4374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554681</xdr:colOff>
      <xdr:row>0</xdr:row>
      <xdr:rowOff>233067</xdr:rowOff>
    </xdr:from>
    <xdr:to>
      <xdr:col>5</xdr:col>
      <xdr:colOff>724826</xdr:colOff>
      <xdr:row>0</xdr:row>
      <xdr:rowOff>667311</xdr:rowOff>
    </xdr:to>
    <xdr:pic>
      <xdr:nvPicPr>
        <xdr:cNvPr id="2" name="Grafik 4">
          <a:extLst>
            <a:ext uri="{FF2B5EF4-FFF2-40B4-BE49-F238E27FC236}">
              <a16:creationId xmlns:a16="http://schemas.microsoft.com/office/drawing/2014/main" id="{3DDCAFAE-E575-42F0-B5B6-2BC3E51C72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28881" y="233067"/>
          <a:ext cx="1078195" cy="4342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554681</xdr:colOff>
      <xdr:row>0</xdr:row>
      <xdr:rowOff>233067</xdr:rowOff>
    </xdr:from>
    <xdr:to>
      <xdr:col>5</xdr:col>
      <xdr:colOff>724826</xdr:colOff>
      <xdr:row>0</xdr:row>
      <xdr:rowOff>667311</xdr:rowOff>
    </xdr:to>
    <xdr:pic>
      <xdr:nvPicPr>
        <xdr:cNvPr id="2" name="Grafik 4">
          <a:extLst>
            <a:ext uri="{FF2B5EF4-FFF2-40B4-BE49-F238E27FC236}">
              <a16:creationId xmlns:a16="http://schemas.microsoft.com/office/drawing/2014/main" id="{1DD82714-7D1C-40C1-BF62-4A0E75570C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28881" y="233067"/>
          <a:ext cx="1078195" cy="4342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554681</xdr:colOff>
      <xdr:row>0</xdr:row>
      <xdr:rowOff>233067</xdr:rowOff>
    </xdr:from>
    <xdr:to>
      <xdr:col>5</xdr:col>
      <xdr:colOff>724826</xdr:colOff>
      <xdr:row>0</xdr:row>
      <xdr:rowOff>667311</xdr:rowOff>
    </xdr:to>
    <xdr:pic>
      <xdr:nvPicPr>
        <xdr:cNvPr id="2" name="Grafik 4">
          <a:extLst>
            <a:ext uri="{FF2B5EF4-FFF2-40B4-BE49-F238E27FC236}">
              <a16:creationId xmlns:a16="http://schemas.microsoft.com/office/drawing/2014/main" id="{A09F2D52-A20D-444E-AD38-876A1F3AE6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28881" y="233067"/>
          <a:ext cx="1078195" cy="4342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sm.sharepoint.com/Users/a.juettner/AppData/Local/Microsoft/Windows/Temporary%20Internet%20Files/Content.Outlook/CJ4G9Y5T/Users/Bleier/Desktop/ESM/SoftServices/Appendix%203%20-%20Performance%20Reporting_Examp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Performance Report"/>
      <sheetName val="KPIs"/>
      <sheetName val="Data-Table"/>
    </sheetNames>
    <sheetDataSet>
      <sheetData sheetId="0" refreshError="1"/>
      <sheetData sheetId="1"/>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32"/>
  <sheetViews>
    <sheetView tabSelected="1" workbookViewId="0">
      <selection activeCell="M20" sqref="M20"/>
    </sheetView>
  </sheetViews>
  <sheetFormatPr defaultColWidth="11.42578125" defaultRowHeight="12.75" x14ac:dyDescent="0.2"/>
  <cols>
    <col min="1" max="16384" width="11.42578125" style="1"/>
  </cols>
  <sheetData>
    <row r="1" spans="2:9" s="2" customFormat="1" x14ac:dyDescent="0.2"/>
    <row r="2" spans="2:9" s="2" customFormat="1" x14ac:dyDescent="0.2"/>
    <row r="3" spans="2:9" s="2" customFormat="1" x14ac:dyDescent="0.2"/>
    <row r="4" spans="2:9" s="2" customFormat="1" ht="39" x14ac:dyDescent="0.6">
      <c r="B4" s="143" t="s">
        <v>0</v>
      </c>
      <c r="C4" s="143"/>
      <c r="D4" s="143"/>
      <c r="E4" s="143"/>
      <c r="F4" s="143"/>
      <c r="G4" s="143"/>
      <c r="H4" s="143"/>
      <c r="I4" s="143"/>
    </row>
    <row r="5" spans="2:9" s="2" customFormat="1" ht="12.75" customHeight="1" x14ac:dyDescent="0.35">
      <c r="B5" s="3"/>
    </row>
    <row r="6" spans="2:9" s="4" customFormat="1" ht="23.25" x14ac:dyDescent="0.35">
      <c r="B6" s="3"/>
      <c r="F6" s="5"/>
    </row>
    <row r="7" spans="2:9" s="6" customFormat="1" ht="24" customHeight="1" x14ac:dyDescent="0.45">
      <c r="F7" s="7" t="s">
        <v>1</v>
      </c>
    </row>
    <row r="8" spans="2:9" s="2" customFormat="1" x14ac:dyDescent="0.2"/>
    <row r="9" spans="2:9" s="2" customFormat="1" x14ac:dyDescent="0.2"/>
    <row r="10" spans="2:9" s="2" customFormat="1" x14ac:dyDescent="0.2"/>
    <row r="11" spans="2:9" s="2" customFormat="1" x14ac:dyDescent="0.2"/>
    <row r="12" spans="2:9" s="2" customFormat="1" x14ac:dyDescent="0.2"/>
    <row r="13" spans="2:9" s="2" customFormat="1" x14ac:dyDescent="0.2"/>
    <row r="14" spans="2:9" s="2" customFormat="1" x14ac:dyDescent="0.2"/>
    <row r="15" spans="2:9" s="2" customFormat="1" x14ac:dyDescent="0.2"/>
    <row r="16" spans="2:9" s="2" customFormat="1" x14ac:dyDescent="0.2"/>
    <row r="17" s="2" customFormat="1" x14ac:dyDescent="0.2"/>
    <row r="18" s="2" customFormat="1" x14ac:dyDescent="0.2"/>
    <row r="19" s="2" customFormat="1" x14ac:dyDescent="0.2"/>
    <row r="20" s="2" customFormat="1" x14ac:dyDescent="0.2"/>
    <row r="21" s="2" customFormat="1" x14ac:dyDescent="0.2"/>
    <row r="22" s="2" customFormat="1" x14ac:dyDescent="0.2"/>
    <row r="23" s="2" customFormat="1" x14ac:dyDescent="0.2"/>
    <row r="24" s="2" customFormat="1" x14ac:dyDescent="0.2"/>
    <row r="25" s="2" customFormat="1" x14ac:dyDescent="0.2"/>
    <row r="26" s="2" customFormat="1" x14ac:dyDescent="0.2"/>
    <row r="27" s="2" customFormat="1" x14ac:dyDescent="0.2"/>
    <row r="28" s="2" customFormat="1" x14ac:dyDescent="0.2"/>
    <row r="29" s="2" customFormat="1" x14ac:dyDescent="0.2"/>
    <row r="30" s="2" customFormat="1" x14ac:dyDescent="0.2"/>
    <row r="31" s="2" customFormat="1" x14ac:dyDescent="0.2"/>
    <row r="32" s="2" customFormat="1" x14ac:dyDescent="0.2"/>
  </sheetData>
  <sheetProtection algorithmName="SHA-512" hashValue="5Oc329hIeoeQpcaNpwKkoxsDEHNyFDjruTTuxWuUDTbE/CTHL7cIv2OGm3hV26p6S/egQbQUyJG3HFwXcaUtHw==" saltValue="20upCbZKLA67U089daW05g==" spinCount="100000" sheet="1" objects="1" scenarios="1"/>
  <mergeCells count="1">
    <mergeCell ref="B4:I4"/>
  </mergeCells>
  <pageMargins left="0.7" right="0.7" top="0.78740157499999996" bottom="0.78740157499999996" header="0.3" footer="0.3"/>
  <pageSetup paperSize="9" orientation="landscape" r:id="rId1"/>
  <headerFooter>
    <oddHeader>&amp;CESM Infrastructural Facility Services
Key Performance Indicators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K48"/>
  <sheetViews>
    <sheetView zoomScale="115" zoomScaleNormal="115" workbookViewId="0">
      <selection activeCell="D13" sqref="D13"/>
    </sheetView>
  </sheetViews>
  <sheetFormatPr defaultColWidth="9" defaultRowHeight="12.75" x14ac:dyDescent="0.2"/>
  <cols>
    <col min="1" max="1" width="4.5703125" style="8" customWidth="1"/>
    <col min="2" max="2" width="25.85546875" style="8" customWidth="1"/>
    <col min="3" max="5" width="16.28515625" style="8" customWidth="1"/>
    <col min="6" max="6" width="6.42578125" style="8" customWidth="1"/>
    <col min="7" max="8" width="14.5703125" style="8" customWidth="1"/>
    <col min="9" max="9" width="9" style="8"/>
    <col min="10" max="10" width="9.42578125" style="8" bestFit="1" customWidth="1"/>
    <col min="11" max="16384" width="9" style="8"/>
  </cols>
  <sheetData>
    <row r="1" spans="1:11" s="13" customFormat="1" ht="73.5" customHeight="1" thickBot="1" x14ac:dyDescent="0.25">
      <c r="A1" s="147" t="s">
        <v>2</v>
      </c>
      <c r="B1" s="148"/>
      <c r="C1" s="148"/>
      <c r="D1" s="148"/>
      <c r="E1" s="148"/>
      <c r="F1" s="148"/>
      <c r="G1" s="148"/>
      <c r="H1" s="148"/>
      <c r="I1" s="148"/>
      <c r="J1" s="148"/>
      <c r="K1" s="149"/>
    </row>
    <row r="2" spans="1:11" s="13" customFormat="1" ht="15.75" x14ac:dyDescent="0.25">
      <c r="A2" s="14"/>
    </row>
    <row r="3" spans="1:11" s="13" customFormat="1" x14ac:dyDescent="0.2">
      <c r="A3" s="16"/>
      <c r="B3" s="16"/>
    </row>
    <row r="4" spans="1:11" s="13" customFormat="1" x14ac:dyDescent="0.2">
      <c r="A4" s="16" t="s">
        <v>3</v>
      </c>
      <c r="B4" s="17"/>
    </row>
    <row r="5" spans="1:11" s="13" customFormat="1" ht="7.5" customHeight="1" x14ac:dyDescent="0.2">
      <c r="A5" s="18"/>
    </row>
    <row r="6" spans="1:11" s="13" customFormat="1" ht="7.5" customHeight="1" x14ac:dyDescent="0.2"/>
    <row r="7" spans="1:11" s="13" customFormat="1" ht="7.5" customHeight="1" x14ac:dyDescent="0.2"/>
    <row r="8" spans="1:11" s="13" customFormat="1" ht="42" customHeight="1" x14ac:dyDescent="0.2">
      <c r="B8" s="19" t="s">
        <v>4</v>
      </c>
      <c r="C8" s="116"/>
      <c r="D8" s="116"/>
      <c r="E8" s="116"/>
      <c r="F8" s="116"/>
      <c r="G8" s="116"/>
      <c r="H8" s="116"/>
      <c r="I8" s="116"/>
      <c r="J8" s="116"/>
      <c r="K8" s="116"/>
    </row>
    <row r="9" spans="1:11" s="13" customFormat="1" x14ac:dyDescent="0.2"/>
    <row r="10" spans="1:11" s="13" customFormat="1" x14ac:dyDescent="0.2"/>
    <row r="11" spans="1:11" s="13" customFormat="1" ht="44.25" customHeight="1" x14ac:dyDescent="0.2">
      <c r="B11" s="10" t="s">
        <v>5</v>
      </c>
      <c r="C11" s="10" t="s">
        <v>6</v>
      </c>
      <c r="D11" s="11" t="s">
        <v>7</v>
      </c>
      <c r="E11" s="11" t="s">
        <v>8</v>
      </c>
    </row>
    <row r="12" spans="1:11" s="13" customFormat="1" x14ac:dyDescent="0.2"/>
    <row r="13" spans="1:11" s="13" customFormat="1" ht="14.25" customHeight="1" x14ac:dyDescent="0.2">
      <c r="B13" s="145" t="s">
        <v>9</v>
      </c>
      <c r="C13" s="12" t="s">
        <v>10</v>
      </c>
      <c r="D13" s="27">
        <f>'Q1'!$J$25</f>
        <v>0</v>
      </c>
      <c r="E13" s="28">
        <f>'Q1'!$L$25</f>
        <v>0</v>
      </c>
    </row>
    <row r="14" spans="1:11" s="13" customFormat="1" ht="14.25" customHeight="1" x14ac:dyDescent="0.2">
      <c r="B14" s="146"/>
      <c r="C14" s="31" t="s">
        <v>11</v>
      </c>
      <c r="D14" s="27">
        <f>'Q1'!$J$26</f>
        <v>0</v>
      </c>
      <c r="E14" s="28">
        <f>'Q1'!$L$26</f>
        <v>0</v>
      </c>
    </row>
    <row r="15" spans="1:11" s="13" customFormat="1" ht="14.25" customHeight="1" x14ac:dyDescent="0.2">
      <c r="C15" s="9"/>
    </row>
    <row r="16" spans="1:11" s="13" customFormat="1" ht="15" x14ac:dyDescent="0.2">
      <c r="B16" s="145" t="s">
        <v>12</v>
      </c>
      <c r="C16" s="12" t="s">
        <v>10</v>
      </c>
      <c r="D16" s="27">
        <f>'Q2'!$J$25</f>
        <v>0</v>
      </c>
      <c r="E16" s="28">
        <f>'Q2'!$L$25</f>
        <v>0</v>
      </c>
    </row>
    <row r="17" spans="2:10" s="13" customFormat="1" ht="15" x14ac:dyDescent="0.2">
      <c r="B17" s="146"/>
      <c r="C17" s="31" t="s">
        <v>11</v>
      </c>
      <c r="D17" s="27">
        <f>'Q2'!$J$26</f>
        <v>0</v>
      </c>
      <c r="E17" s="28">
        <f>'Q2'!$L$26</f>
        <v>0</v>
      </c>
    </row>
    <row r="18" spans="2:10" s="13" customFormat="1" x14ac:dyDescent="0.2">
      <c r="C18" s="9"/>
      <c r="D18" s="9"/>
      <c r="E18" s="9"/>
    </row>
    <row r="19" spans="2:10" s="13" customFormat="1" ht="15" x14ac:dyDescent="0.2">
      <c r="B19" s="145" t="s">
        <v>13</v>
      </c>
      <c r="C19" s="12" t="s">
        <v>10</v>
      </c>
      <c r="D19" s="27">
        <f>'Q3'!$J$25</f>
        <v>0</v>
      </c>
      <c r="E19" s="28">
        <f>'Q3'!$L$25</f>
        <v>0</v>
      </c>
    </row>
    <row r="20" spans="2:10" s="13" customFormat="1" ht="15" x14ac:dyDescent="0.2">
      <c r="B20" s="146"/>
      <c r="C20" s="31" t="s">
        <v>11</v>
      </c>
      <c r="D20" s="27">
        <f>'Q3'!$J$26</f>
        <v>0</v>
      </c>
      <c r="E20" s="28">
        <f>'Q3'!$L$26</f>
        <v>0</v>
      </c>
    </row>
    <row r="21" spans="2:10" s="13" customFormat="1" x14ac:dyDescent="0.2">
      <c r="C21" s="9"/>
      <c r="D21" s="9"/>
      <c r="E21" s="9"/>
    </row>
    <row r="22" spans="2:10" s="13" customFormat="1" ht="15" x14ac:dyDescent="0.2">
      <c r="B22" s="145" t="s">
        <v>14</v>
      </c>
      <c r="C22" s="12" t="s">
        <v>10</v>
      </c>
      <c r="D22" s="27">
        <f>'Q4'!$J$25</f>
        <v>0</v>
      </c>
      <c r="E22" s="28">
        <f>'Q4'!$L$25</f>
        <v>0</v>
      </c>
    </row>
    <row r="23" spans="2:10" s="13" customFormat="1" ht="15" x14ac:dyDescent="0.2">
      <c r="B23" s="146"/>
      <c r="C23" s="31" t="s">
        <v>11</v>
      </c>
      <c r="D23" s="27">
        <f>'Q4'!$J$26</f>
        <v>0</v>
      </c>
      <c r="E23" s="28">
        <f>'Q4'!$L$26</f>
        <v>0</v>
      </c>
    </row>
    <row r="24" spans="2:10" s="13" customFormat="1" x14ac:dyDescent="0.2">
      <c r="C24" s="9"/>
      <c r="D24" s="9"/>
      <c r="E24" s="9"/>
    </row>
    <row r="25" spans="2:10" s="13" customFormat="1" x14ac:dyDescent="0.2"/>
    <row r="26" spans="2:10" s="13" customFormat="1" x14ac:dyDescent="0.2"/>
    <row r="27" spans="2:10" s="13" customFormat="1" x14ac:dyDescent="0.2"/>
    <row r="28" spans="2:10" s="13" customFormat="1" x14ac:dyDescent="0.2">
      <c r="C28" s="19" t="s">
        <v>15</v>
      </c>
      <c r="G28" s="19" t="s">
        <v>16</v>
      </c>
    </row>
    <row r="29" spans="2:10" s="13" customFormat="1" ht="43.5" customHeight="1" x14ac:dyDescent="0.2">
      <c r="C29" s="11" t="s">
        <v>17</v>
      </c>
      <c r="D29" s="11" t="s">
        <v>18</v>
      </c>
      <c r="E29" s="11" t="s">
        <v>19</v>
      </c>
      <c r="G29" s="11" t="s">
        <v>20</v>
      </c>
      <c r="H29" s="28">
        <f>SUM('Q1'!Q23,'Q2'!Q23,'Q3'!Q23,'Q4'!Q23)</f>
        <v>0</v>
      </c>
      <c r="J29" s="20"/>
    </row>
    <row r="30" spans="2:10" s="13" customFormat="1" x14ac:dyDescent="0.2">
      <c r="G30" s="21"/>
      <c r="H30" s="21"/>
    </row>
    <row r="31" spans="2:10" s="13" customFormat="1" ht="15" x14ac:dyDescent="0.2">
      <c r="C31" s="12" t="s">
        <v>10</v>
      </c>
      <c r="D31" s="27">
        <f>IFERROR(E31/$H$29,0)</f>
        <v>0</v>
      </c>
      <c r="E31" s="28">
        <f>SUM(E13,E16,E19,E22)</f>
        <v>0</v>
      </c>
      <c r="G31" s="28">
        <f>E31</f>
        <v>0</v>
      </c>
      <c r="H31" s="19" t="s">
        <v>21</v>
      </c>
    </row>
    <row r="32" spans="2:10" s="13" customFormat="1" ht="15" x14ac:dyDescent="0.2">
      <c r="C32" s="31" t="s">
        <v>11</v>
      </c>
      <c r="D32" s="27">
        <f>IFERROR(E32/$H$29,0)</f>
        <v>0</v>
      </c>
      <c r="E32" s="28">
        <f>SUM(E14,E17,E20,E23)</f>
        <v>0</v>
      </c>
      <c r="G32" s="28">
        <f>IF(E32&gt;(H29*0.05),E32,(H29*0.05))</f>
        <v>0</v>
      </c>
      <c r="H32" s="19" t="s">
        <v>22</v>
      </c>
    </row>
    <row r="33" spans="2:11" s="13" customFormat="1" ht="42.75" customHeight="1" x14ac:dyDescent="0.2">
      <c r="D33" s="144" t="s">
        <v>23</v>
      </c>
      <c r="E33" s="144"/>
      <c r="G33" s="9"/>
    </row>
    <row r="34" spans="2:11" s="13" customFormat="1" x14ac:dyDescent="0.2"/>
    <row r="35" spans="2:11" s="13" customFormat="1" x14ac:dyDescent="0.2"/>
    <row r="36" spans="2:11" s="13" customFormat="1" ht="12" customHeight="1" x14ac:dyDescent="0.2"/>
    <row r="37" spans="2:11" s="13" customFormat="1" x14ac:dyDescent="0.2"/>
    <row r="38" spans="2:11" s="13" customFormat="1" x14ac:dyDescent="0.2">
      <c r="B38" s="13" t="s">
        <v>24</v>
      </c>
      <c r="E38" s="22"/>
      <c r="F38" s="22"/>
      <c r="G38" s="22"/>
      <c r="H38" s="22"/>
      <c r="I38" s="22"/>
      <c r="J38" s="22"/>
    </row>
    <row r="39" spans="2:11" s="13" customFormat="1" ht="21" customHeight="1" x14ac:dyDescent="0.2"/>
    <row r="40" spans="2:11" s="13" customFormat="1" x14ac:dyDescent="0.2">
      <c r="B40" s="13" t="s">
        <v>25</v>
      </c>
      <c r="E40" s="22"/>
      <c r="F40" s="22"/>
      <c r="G40" s="22"/>
      <c r="H40" s="22"/>
      <c r="I40" s="22"/>
      <c r="J40" s="22"/>
    </row>
    <row r="41" spans="2:11" s="13" customFormat="1" ht="21" customHeight="1" x14ac:dyDescent="0.2"/>
    <row r="42" spans="2:11" s="13" customFormat="1" x14ac:dyDescent="0.2">
      <c r="B42" s="13" t="s">
        <v>26</v>
      </c>
      <c r="E42" s="22"/>
      <c r="F42" s="22"/>
      <c r="G42" s="22"/>
      <c r="H42" s="22"/>
      <c r="I42" s="22"/>
      <c r="J42" s="22"/>
    </row>
    <row r="43" spans="2:11" s="13" customFormat="1" ht="21" customHeight="1" x14ac:dyDescent="0.2"/>
    <row r="44" spans="2:11" s="13" customFormat="1" x14ac:dyDescent="0.2"/>
    <row r="45" spans="2:11" x14ac:dyDescent="0.2">
      <c r="K45" s="13"/>
    </row>
    <row r="46" spans="2:11" x14ac:dyDescent="0.2">
      <c r="K46" s="13"/>
    </row>
    <row r="47" spans="2:11" x14ac:dyDescent="0.2">
      <c r="K47" s="13"/>
    </row>
    <row r="48" spans="2:11" x14ac:dyDescent="0.2">
      <c r="K48" s="13"/>
    </row>
  </sheetData>
  <sheetProtection algorithmName="SHA-512" hashValue="ey2a7IKrn+/LUpgs2sOM4thANqDDEML/54pcxtfz1GDBPo2MjeV1Mwk2aP4PfYYZErp7wgOe7UhMr9tfHKSz5g==" saltValue="uK801bzAVHhAn/W2e5GqOQ==" spinCount="100000" sheet="1" objects="1" scenarios="1"/>
  <mergeCells count="6">
    <mergeCell ref="D33:E33"/>
    <mergeCell ref="B22:B23"/>
    <mergeCell ref="A1:K1"/>
    <mergeCell ref="B13:B14"/>
    <mergeCell ref="B16:B17"/>
    <mergeCell ref="B19:B2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sheetPr>
  <dimension ref="A1:AV28"/>
  <sheetViews>
    <sheetView topLeftCell="E12" zoomScale="84" zoomScaleNormal="84" workbookViewId="0">
      <selection activeCell="U19" sqref="U19"/>
    </sheetView>
  </sheetViews>
  <sheetFormatPr defaultColWidth="9" defaultRowHeight="12.75" outlineLevelCol="1" x14ac:dyDescent="0.2"/>
  <cols>
    <col min="1" max="1" width="6.85546875" style="8" customWidth="1"/>
    <col min="2" max="2" width="12.28515625" style="8" bestFit="1" customWidth="1"/>
    <col min="3" max="3" width="29.140625" style="73" customWidth="1"/>
    <col min="4" max="4" width="87.42578125" style="70" customWidth="1"/>
    <col min="5" max="5" width="13" style="8" customWidth="1"/>
    <col min="6" max="6" width="12.5703125" style="68" customWidth="1"/>
    <col min="7" max="7" width="3.28515625" style="8" customWidth="1"/>
    <col min="8" max="13" width="12" style="8" customWidth="1"/>
    <col min="14" max="14" width="3.28515625" style="8" customWidth="1"/>
    <col min="15" max="15" width="61.42578125" style="8" customWidth="1"/>
    <col min="16" max="16" width="3.28515625" style="8" customWidth="1"/>
    <col min="17" max="17" width="12" style="8" customWidth="1"/>
    <col min="18" max="18" width="10.7109375" style="8" bestFit="1" customWidth="1"/>
    <col min="19" max="19" width="9.85546875" style="8" customWidth="1" outlineLevel="1"/>
    <col min="20" max="20" width="3.28515625" style="8" customWidth="1"/>
    <col min="21" max="21" width="12" style="8" customWidth="1"/>
    <col min="22" max="22" width="12.140625" style="8" bestFit="1" customWidth="1"/>
    <col min="23" max="23" width="9.85546875" style="8" hidden="1" customWidth="1" outlineLevel="1"/>
    <col min="24" max="24" width="3.28515625" style="8" customWidth="1" collapsed="1"/>
    <col min="25" max="25" width="12" style="8" customWidth="1"/>
    <col min="26" max="26" width="9.85546875" style="8" customWidth="1"/>
    <col min="27" max="27" width="9.85546875" style="8" customWidth="1" outlineLevel="1"/>
    <col min="28" max="28" width="3.28515625" style="8" customWidth="1"/>
    <col min="29" max="29" width="12" style="8" customWidth="1"/>
    <col min="30" max="30" width="9.85546875" style="8" customWidth="1"/>
    <col min="31" max="31" width="9.85546875" style="8" hidden="1" customWidth="1" outlineLevel="1"/>
    <col min="32" max="32" width="3.28515625" style="8" customWidth="1" collapsed="1"/>
    <col min="33" max="33" width="12" style="8" customWidth="1"/>
    <col min="34" max="34" width="9.85546875" style="8" customWidth="1"/>
    <col min="35" max="35" width="9.85546875" style="8" hidden="1" customWidth="1" outlineLevel="1"/>
    <col min="36" max="36" width="3.28515625" style="8" customWidth="1" collapsed="1"/>
    <col min="37" max="37" width="12" style="8" customWidth="1"/>
    <col min="38" max="38" width="9.85546875" style="8" customWidth="1"/>
    <col min="39" max="39" width="9.85546875" style="8" hidden="1" customWidth="1" outlineLevel="1"/>
    <col min="40" max="40" width="3.28515625" style="8" customWidth="1" collapsed="1"/>
    <col min="41" max="41" width="12" style="8" customWidth="1"/>
    <col min="42" max="42" width="9.85546875" style="8" customWidth="1"/>
    <col min="43" max="43" width="9.85546875" style="8" hidden="1" customWidth="1" outlineLevel="1"/>
    <col min="44" max="44" width="3.28515625" style="8" customWidth="1" collapsed="1"/>
    <col min="45" max="45" width="12" style="8" customWidth="1"/>
    <col min="46" max="46" width="9.85546875" style="8" customWidth="1"/>
    <col min="47" max="47" width="9.85546875" style="8" hidden="1" customWidth="1" outlineLevel="1"/>
    <col min="48" max="48" width="9" style="8" collapsed="1"/>
    <col min="49" max="16384" width="9" style="8"/>
  </cols>
  <sheetData>
    <row r="1" spans="1:47" s="13" customFormat="1" ht="73.150000000000006" customHeight="1" thickBot="1" x14ac:dyDescent="0.25">
      <c r="A1" s="147" t="s">
        <v>2</v>
      </c>
      <c r="B1" s="148"/>
      <c r="C1" s="148"/>
      <c r="D1" s="148"/>
      <c r="E1" s="148"/>
      <c r="F1" s="149"/>
      <c r="G1" s="60"/>
      <c r="H1" s="171"/>
      <c r="I1" s="171"/>
      <c r="J1" s="171"/>
      <c r="K1" s="171"/>
    </row>
    <row r="2" spans="1:47" s="13" customFormat="1" ht="15.75" hidden="1" x14ac:dyDescent="0.25">
      <c r="A2" s="14"/>
      <c r="B2" s="25"/>
      <c r="C2" s="25"/>
      <c r="D2" s="69"/>
      <c r="E2" s="25"/>
      <c r="H2" s="80" t="str">
        <f>H12</f>
        <v>Earlier 
than defined</v>
      </c>
      <c r="I2" s="80" t="str">
        <f>I12</f>
        <v>On time</v>
      </c>
      <c r="J2" s="80" t="str">
        <f>J12</f>
        <v>1 day late</v>
      </c>
      <c r="K2" s="80" t="str">
        <f>M12</f>
        <v>More than 
1 day late</v>
      </c>
      <c r="L2" s="80"/>
    </row>
    <row r="3" spans="1:47" s="13" customFormat="1" ht="15.75" hidden="1" x14ac:dyDescent="0.25">
      <c r="A3" s="14"/>
      <c r="B3" s="25"/>
      <c r="C3" s="25"/>
      <c r="D3" s="69"/>
      <c r="E3" s="25"/>
      <c r="H3" s="80" t="str">
        <f>H13</f>
        <v xml:space="preserve">Earlier 
than defined </v>
      </c>
      <c r="I3" s="80" t="str">
        <f>I13</f>
        <v xml:space="preserve">On time </v>
      </c>
      <c r="J3" s="80" t="str">
        <f>M13</f>
        <v xml:space="preserve">Later 
than defined </v>
      </c>
      <c r="K3" s="80"/>
      <c r="L3" s="80"/>
    </row>
    <row r="4" spans="1:47" s="13" customFormat="1" ht="15.75" x14ac:dyDescent="0.25">
      <c r="A4" s="14"/>
      <c r="B4" s="25"/>
      <c r="C4" s="25"/>
      <c r="D4" s="69"/>
      <c r="E4" s="25"/>
      <c r="H4" s="80"/>
      <c r="I4" s="80"/>
      <c r="J4" s="80"/>
      <c r="K4" s="80"/>
      <c r="L4" s="80"/>
    </row>
    <row r="5" spans="1:47" s="13" customFormat="1" x14ac:dyDescent="0.2">
      <c r="A5" s="38" t="s">
        <v>27</v>
      </c>
      <c r="B5" s="38" t="s">
        <v>28</v>
      </c>
      <c r="C5" s="25"/>
      <c r="D5" s="69"/>
      <c r="E5" s="25"/>
      <c r="K5" s="80"/>
      <c r="L5" s="80"/>
    </row>
    <row r="6" spans="1:47" s="13" customFormat="1" ht="12.95" customHeight="1" thickBot="1" x14ac:dyDescent="0.25">
      <c r="B6" s="25"/>
      <c r="C6" s="25"/>
      <c r="D6" s="69"/>
      <c r="E6" s="25"/>
    </row>
    <row r="7" spans="1:47" s="13" customFormat="1" ht="18" customHeight="1" thickBot="1" x14ac:dyDescent="0.25">
      <c r="B7" s="25"/>
      <c r="C7" s="25"/>
      <c r="D7" s="69"/>
      <c r="E7" s="25"/>
      <c r="H7" s="172" t="s">
        <v>29</v>
      </c>
      <c r="I7" s="173"/>
      <c r="J7" s="173"/>
      <c r="K7" s="173"/>
      <c r="L7" s="173"/>
      <c r="M7" s="174"/>
      <c r="N7" s="26"/>
      <c r="O7" s="26"/>
      <c r="P7" s="26"/>
      <c r="Q7" s="172" t="s">
        <v>30</v>
      </c>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4"/>
    </row>
    <row r="8" spans="1:47" s="13" customFormat="1" ht="23.65" customHeight="1" x14ac:dyDescent="0.25">
      <c r="B8" s="25"/>
      <c r="C8" s="117"/>
      <c r="D8" s="116"/>
      <c r="E8" s="117"/>
      <c r="F8" s="62"/>
      <c r="G8" s="118"/>
      <c r="H8" s="90" t="s">
        <v>10</v>
      </c>
      <c r="I8" s="91" t="s">
        <v>31</v>
      </c>
      <c r="J8" s="175" t="s">
        <v>32</v>
      </c>
      <c r="K8" s="175"/>
      <c r="L8" s="175"/>
      <c r="M8" s="175"/>
      <c r="N8" s="119"/>
      <c r="O8" s="119"/>
      <c r="P8" s="119"/>
      <c r="Q8" s="194" t="s">
        <v>33</v>
      </c>
      <c r="R8" s="195"/>
      <c r="S8" s="196"/>
      <c r="U8" s="191" t="s">
        <v>34</v>
      </c>
      <c r="V8" s="192"/>
      <c r="W8" s="193"/>
      <c r="Y8" s="165" t="s">
        <v>35</v>
      </c>
      <c r="Z8" s="166"/>
      <c r="AA8" s="167"/>
      <c r="AC8" s="168" t="s">
        <v>36</v>
      </c>
      <c r="AD8" s="169"/>
      <c r="AE8" s="170"/>
      <c r="AG8" s="182" t="s">
        <v>37</v>
      </c>
      <c r="AH8" s="183"/>
      <c r="AI8" s="184"/>
      <c r="AK8" s="179" t="s">
        <v>38</v>
      </c>
      <c r="AL8" s="180"/>
      <c r="AM8" s="181"/>
      <c r="AO8" s="168" t="s">
        <v>39</v>
      </c>
      <c r="AP8" s="169"/>
      <c r="AQ8" s="170"/>
      <c r="AS8" s="176" t="s">
        <v>40</v>
      </c>
      <c r="AT8" s="177"/>
      <c r="AU8" s="178"/>
    </row>
    <row r="9" spans="1:47" s="15" customFormat="1" ht="40.9" customHeight="1" x14ac:dyDescent="0.2">
      <c r="A9" s="23" t="s">
        <v>41</v>
      </c>
      <c r="B9" s="23" t="s">
        <v>42</v>
      </c>
      <c r="C9" s="24" t="s">
        <v>43</v>
      </c>
      <c r="D9" s="24" t="s">
        <v>44</v>
      </c>
      <c r="E9" s="24" t="s">
        <v>45</v>
      </c>
      <c r="F9" s="63" t="s">
        <v>46</v>
      </c>
      <c r="G9" s="120"/>
      <c r="H9" s="121">
        <v>0.02</v>
      </c>
      <c r="I9" s="122">
        <v>0</v>
      </c>
      <c r="J9" s="123">
        <v>-0.02</v>
      </c>
      <c r="K9" s="124">
        <v>-0.05</v>
      </c>
      <c r="L9" s="125">
        <v>-0.1</v>
      </c>
      <c r="M9" s="126">
        <v>-0.15</v>
      </c>
      <c r="N9" s="127"/>
      <c r="O9" s="29" t="s">
        <v>47</v>
      </c>
      <c r="P9" s="127"/>
      <c r="Q9" s="128" t="s">
        <v>48</v>
      </c>
      <c r="R9" s="128" t="s">
        <v>49</v>
      </c>
      <c r="S9" s="61" t="s">
        <v>50</v>
      </c>
      <c r="U9" s="128" t="s">
        <v>48</v>
      </c>
      <c r="V9" s="128" t="s">
        <v>49</v>
      </c>
      <c r="W9" s="61" t="s">
        <v>50</v>
      </c>
      <c r="Y9" s="128" t="s">
        <v>48</v>
      </c>
      <c r="Z9" s="128" t="s">
        <v>49</v>
      </c>
      <c r="AA9" s="61" t="s">
        <v>50</v>
      </c>
      <c r="AC9" s="128" t="s">
        <v>48</v>
      </c>
      <c r="AD9" s="128" t="s">
        <v>49</v>
      </c>
      <c r="AE9" s="61" t="s">
        <v>50</v>
      </c>
      <c r="AG9" s="128" t="s">
        <v>48</v>
      </c>
      <c r="AH9" s="128" t="s">
        <v>49</v>
      </c>
      <c r="AI9" s="61" t="s">
        <v>50</v>
      </c>
      <c r="AK9" s="128" t="s">
        <v>48</v>
      </c>
      <c r="AL9" s="128" t="s">
        <v>49</v>
      </c>
      <c r="AM9" s="61" t="s">
        <v>50</v>
      </c>
      <c r="AO9" s="128" t="s">
        <v>48</v>
      </c>
      <c r="AP9" s="128" t="s">
        <v>49</v>
      </c>
      <c r="AQ9" s="61" t="s">
        <v>50</v>
      </c>
      <c r="AS9" s="128" t="s">
        <v>48</v>
      </c>
      <c r="AT9" s="128" t="s">
        <v>49</v>
      </c>
      <c r="AU9" s="61" t="s">
        <v>50</v>
      </c>
    </row>
    <row r="10" spans="1:47" s="34" customFormat="1" ht="75" x14ac:dyDescent="0.2">
      <c r="A10" s="129">
        <v>1</v>
      </c>
      <c r="B10" s="129" t="s">
        <v>51</v>
      </c>
      <c r="C10" s="42" t="s">
        <v>52</v>
      </c>
      <c r="D10" s="130" t="s">
        <v>53</v>
      </c>
      <c r="E10" s="52" t="s">
        <v>54</v>
      </c>
      <c r="F10" s="64">
        <v>0.1</v>
      </c>
      <c r="G10" s="131"/>
      <c r="H10" s="103" t="s">
        <v>55</v>
      </c>
      <c r="I10" s="104" t="s">
        <v>56</v>
      </c>
      <c r="J10" s="103" t="s">
        <v>57</v>
      </c>
      <c r="K10" s="103" t="s">
        <v>58</v>
      </c>
      <c r="L10" s="103" t="s">
        <v>59</v>
      </c>
      <c r="M10" s="47" t="s">
        <v>60</v>
      </c>
      <c r="N10" s="33"/>
      <c r="O10" s="39" t="s">
        <v>61</v>
      </c>
      <c r="P10" s="33"/>
      <c r="Q10" s="82"/>
      <c r="R10" s="82"/>
      <c r="S10" s="82"/>
      <c r="U10" s="94"/>
      <c r="V10" s="132" t="str">
        <f>_xlfn.XLOOKUP(U10,$H10:$M10,$H$9:$M$9,"",0)</f>
        <v/>
      </c>
      <c r="W10" s="74" t="str">
        <f>IF(V10&gt;=0,"",V10*$F10)</f>
        <v/>
      </c>
      <c r="Y10" s="94"/>
      <c r="Z10" s="132" t="str">
        <f>_xlfn.XLOOKUP(Y10,$H10:$M10,$H$9:$M$9,"",0)</f>
        <v/>
      </c>
      <c r="AA10" s="74" t="str">
        <f>IF(Z10&gt;=0,"",Z10*$F10)</f>
        <v/>
      </c>
      <c r="AC10" s="94"/>
      <c r="AD10" s="132" t="str">
        <f>_xlfn.XLOOKUP(AC10,$H10:$M10,$H$9:$M$9,"",0)</f>
        <v/>
      </c>
      <c r="AE10" s="74" t="str">
        <f>IF(AD10&gt;=0,"",AD10*$F10)</f>
        <v/>
      </c>
      <c r="AG10" s="94"/>
      <c r="AH10" s="132" t="str">
        <f>_xlfn.XLOOKUP(AG10,$H10:$M10,$H$9:$M$9,"",0)</f>
        <v/>
      </c>
      <c r="AI10" s="74" t="str">
        <f>IF(AH10&gt;=0,"",AH10*$F10)</f>
        <v/>
      </c>
      <c r="AK10" s="94"/>
      <c r="AL10" s="132" t="str">
        <f>_xlfn.XLOOKUP(AK10,$H10:$M10,$H$9:$M$9,"",0)</f>
        <v/>
      </c>
      <c r="AM10" s="74" t="str">
        <f>IF(AL10&gt;=0,"",AL10*$F10)</f>
        <v/>
      </c>
      <c r="AO10" s="94"/>
      <c r="AP10" s="132" t="str">
        <f>_xlfn.XLOOKUP(AO10,$H10:$M10,$H$9:$M$9,"",0)</f>
        <v/>
      </c>
      <c r="AQ10" s="74" t="str">
        <f>IF(AP10&gt;=0,"",AP10*$F10)</f>
        <v/>
      </c>
      <c r="AS10" s="94"/>
      <c r="AT10" s="132" t="str">
        <f>_xlfn.XLOOKUP(AS10,$H10:$M10,$H$9:$M$9,"",0)</f>
        <v/>
      </c>
      <c r="AU10" s="74" t="str">
        <f>IF(AT10&gt;=0,"",AT10*$F10)</f>
        <v/>
      </c>
    </row>
    <row r="11" spans="1:47" s="34" customFormat="1" ht="98.65" customHeight="1" x14ac:dyDescent="0.2">
      <c r="A11" s="54">
        <v>2</v>
      </c>
      <c r="B11" s="54" t="s">
        <v>62</v>
      </c>
      <c r="C11" s="46" t="s">
        <v>63</v>
      </c>
      <c r="D11" s="133" t="s">
        <v>64</v>
      </c>
      <c r="E11" s="53" t="s">
        <v>54</v>
      </c>
      <c r="F11" s="65">
        <v>0.1</v>
      </c>
      <c r="G11" s="131"/>
      <c r="H11" s="59" t="s">
        <v>65</v>
      </c>
      <c r="I11" s="48" t="s">
        <v>66</v>
      </c>
      <c r="J11" s="51" t="s">
        <v>57</v>
      </c>
      <c r="K11" s="51" t="s">
        <v>58</v>
      </c>
      <c r="L11" s="51" t="s">
        <v>59</v>
      </c>
      <c r="M11" s="45" t="s">
        <v>60</v>
      </c>
      <c r="N11" s="33"/>
      <c r="O11" s="89" t="s">
        <v>67</v>
      </c>
      <c r="P11" s="33"/>
      <c r="Q11" s="83"/>
      <c r="R11" s="83"/>
      <c r="S11" s="83"/>
      <c r="U11" s="95"/>
      <c r="V11" s="134" t="str">
        <f t="shared" ref="V11:V19" si="0">_xlfn.XLOOKUP(U11,$H11:$M11,$H$9:$M$9,"",0)</f>
        <v/>
      </c>
      <c r="W11" s="75" t="str">
        <f t="shared" ref="W11:W19" si="1">IF(V11&gt;=0,"",V11*$F11)</f>
        <v/>
      </c>
      <c r="Y11" s="95"/>
      <c r="Z11" s="134" t="str">
        <f t="shared" ref="Z11:Z19" si="2">_xlfn.XLOOKUP(Y11,$H11:$M11,$H$9:$M$9,"",0)</f>
        <v/>
      </c>
      <c r="AA11" s="75" t="str">
        <f t="shared" ref="AA11:AA19" si="3">IF(Z11&gt;=0,"",Z11*$F11)</f>
        <v/>
      </c>
      <c r="AC11" s="95"/>
      <c r="AD11" s="134" t="str">
        <f t="shared" ref="AD11:AD19" si="4">_xlfn.XLOOKUP(AC11,$H11:$M11,$H$9:$M$9,"",0)</f>
        <v/>
      </c>
      <c r="AE11" s="75" t="str">
        <f t="shared" ref="AE11:AE19" si="5">IF(AD11&gt;=0,"",AD11*$F11)</f>
        <v/>
      </c>
      <c r="AG11" s="95"/>
      <c r="AH11" s="134" t="str">
        <f t="shared" ref="AH11:AH19" si="6">_xlfn.XLOOKUP(AG11,$H11:$M11,$H$9:$M$9,"",0)</f>
        <v/>
      </c>
      <c r="AI11" s="75" t="str">
        <f t="shared" ref="AI11:AI19" si="7">IF(AH11&gt;=0,"",AH11*$F11)</f>
        <v/>
      </c>
      <c r="AK11" s="95"/>
      <c r="AL11" s="134" t="str">
        <f t="shared" ref="AL11:AL19" si="8">_xlfn.XLOOKUP(AK11,$H11:$M11,$H$9:$M$9,"",0)</f>
        <v/>
      </c>
      <c r="AM11" s="75" t="str">
        <f t="shared" ref="AM11:AM19" si="9">IF(AL11&gt;=0,"",AL11*$F11)</f>
        <v/>
      </c>
      <c r="AO11" s="95"/>
      <c r="AP11" s="134" t="str">
        <f t="shared" ref="AP11:AP19" si="10">_xlfn.XLOOKUP(AO11,$H11:$M11,$H$9:$M$9,"",0)</f>
        <v/>
      </c>
      <c r="AQ11" s="75" t="str">
        <f t="shared" ref="AQ11:AQ19" si="11">IF(AP11&gt;=0,"",AP11*$F11)</f>
        <v/>
      </c>
      <c r="AS11" s="95"/>
      <c r="AT11" s="134" t="str">
        <f t="shared" ref="AT11:AT19" si="12">_xlfn.XLOOKUP(AS11,$H11:$M11,$H$9:$M$9,"",0)</f>
        <v/>
      </c>
      <c r="AU11" s="75" t="str">
        <f t="shared" ref="AU11:AU19" si="13">IF(AT11&gt;=0,"",AT11*$F11)</f>
        <v/>
      </c>
    </row>
    <row r="12" spans="1:47" s="34" customFormat="1" ht="76.5" x14ac:dyDescent="0.2">
      <c r="A12" s="54">
        <v>3</v>
      </c>
      <c r="B12" s="54" t="s">
        <v>62</v>
      </c>
      <c r="C12" s="46" t="s">
        <v>68</v>
      </c>
      <c r="D12" s="133" t="s">
        <v>69</v>
      </c>
      <c r="E12" s="53" t="s">
        <v>54</v>
      </c>
      <c r="F12" s="65">
        <v>0.1</v>
      </c>
      <c r="G12" s="131"/>
      <c r="H12" s="51" t="s">
        <v>70</v>
      </c>
      <c r="I12" s="51" t="s">
        <v>55</v>
      </c>
      <c r="J12" s="51" t="s">
        <v>56</v>
      </c>
      <c r="K12" s="59" t="s">
        <v>65</v>
      </c>
      <c r="L12" s="59" t="s">
        <v>65</v>
      </c>
      <c r="M12" s="45" t="s">
        <v>71</v>
      </c>
      <c r="N12" s="33"/>
      <c r="O12" s="89" t="s">
        <v>72</v>
      </c>
      <c r="P12" s="33"/>
      <c r="Q12" s="83"/>
      <c r="R12" s="83"/>
      <c r="S12" s="83"/>
      <c r="U12" s="95"/>
      <c r="V12" s="134" t="str">
        <f t="shared" si="0"/>
        <v/>
      </c>
      <c r="W12" s="75" t="str">
        <f t="shared" si="1"/>
        <v/>
      </c>
      <c r="Y12" s="95"/>
      <c r="Z12" s="134" t="str">
        <f t="shared" si="2"/>
        <v/>
      </c>
      <c r="AA12" s="75" t="str">
        <f t="shared" si="3"/>
        <v/>
      </c>
      <c r="AC12" s="95"/>
      <c r="AD12" s="134" t="str">
        <f t="shared" si="4"/>
        <v/>
      </c>
      <c r="AE12" s="75" t="str">
        <f t="shared" si="5"/>
        <v/>
      </c>
      <c r="AG12" s="95"/>
      <c r="AH12" s="134" t="str">
        <f t="shared" si="6"/>
        <v/>
      </c>
      <c r="AI12" s="75" t="str">
        <f t="shared" si="7"/>
        <v/>
      </c>
      <c r="AK12" s="95"/>
      <c r="AL12" s="134" t="str">
        <f t="shared" si="8"/>
        <v/>
      </c>
      <c r="AM12" s="75" t="str">
        <f t="shared" si="9"/>
        <v/>
      </c>
      <c r="AO12" s="95"/>
      <c r="AP12" s="134" t="str">
        <f t="shared" si="10"/>
        <v/>
      </c>
      <c r="AQ12" s="75" t="str">
        <f t="shared" si="11"/>
        <v/>
      </c>
      <c r="AS12" s="95"/>
      <c r="AT12" s="134" t="str">
        <f t="shared" si="12"/>
        <v/>
      </c>
      <c r="AU12" s="75" t="str">
        <f t="shared" si="13"/>
        <v/>
      </c>
    </row>
    <row r="13" spans="1:47" s="34" customFormat="1" ht="76.5" x14ac:dyDescent="0.2">
      <c r="A13" s="54">
        <v>4</v>
      </c>
      <c r="B13" s="54" t="s">
        <v>62</v>
      </c>
      <c r="C13" s="46" t="s">
        <v>73</v>
      </c>
      <c r="D13" s="133" t="s">
        <v>74</v>
      </c>
      <c r="E13" s="53" t="s">
        <v>54</v>
      </c>
      <c r="F13" s="65">
        <v>0.05</v>
      </c>
      <c r="G13" s="131"/>
      <c r="H13" s="48" t="s">
        <v>75</v>
      </c>
      <c r="I13" s="48" t="s">
        <v>76</v>
      </c>
      <c r="J13" s="59" t="s">
        <v>65</v>
      </c>
      <c r="K13" s="59" t="s">
        <v>65</v>
      </c>
      <c r="L13" s="59" t="s">
        <v>65</v>
      </c>
      <c r="M13" s="49" t="s">
        <v>77</v>
      </c>
      <c r="N13" s="33"/>
      <c r="O13" s="89" t="s">
        <v>78</v>
      </c>
      <c r="P13" s="33"/>
      <c r="Q13" s="83"/>
      <c r="R13" s="83"/>
      <c r="S13" s="83"/>
      <c r="U13" s="95"/>
      <c r="V13" s="134" t="str">
        <f t="shared" si="0"/>
        <v/>
      </c>
      <c r="W13" s="75" t="str">
        <f t="shared" si="1"/>
        <v/>
      </c>
      <c r="Y13" s="95"/>
      <c r="Z13" s="134" t="str">
        <f t="shared" si="2"/>
        <v/>
      </c>
      <c r="AA13" s="75" t="str">
        <f t="shared" si="3"/>
        <v/>
      </c>
      <c r="AC13" s="95"/>
      <c r="AD13" s="134" t="str">
        <f t="shared" si="4"/>
        <v/>
      </c>
      <c r="AE13" s="75" t="str">
        <f t="shared" si="5"/>
        <v/>
      </c>
      <c r="AG13" s="95"/>
      <c r="AH13" s="134" t="str">
        <f t="shared" si="6"/>
        <v/>
      </c>
      <c r="AI13" s="75" t="str">
        <f t="shared" si="7"/>
        <v/>
      </c>
      <c r="AK13" s="95"/>
      <c r="AL13" s="134" t="str">
        <f t="shared" si="8"/>
        <v/>
      </c>
      <c r="AM13" s="75" t="str">
        <f t="shared" si="9"/>
        <v/>
      </c>
      <c r="AO13" s="95"/>
      <c r="AP13" s="134" t="str">
        <f t="shared" si="10"/>
        <v/>
      </c>
      <c r="AQ13" s="75" t="str">
        <f t="shared" si="11"/>
        <v/>
      </c>
      <c r="AS13" s="95"/>
      <c r="AT13" s="134" t="str">
        <f t="shared" si="12"/>
        <v/>
      </c>
      <c r="AU13" s="75" t="str">
        <f t="shared" si="13"/>
        <v/>
      </c>
    </row>
    <row r="14" spans="1:47" s="35" customFormat="1" ht="75" x14ac:dyDescent="0.2">
      <c r="A14" s="54">
        <v>5</v>
      </c>
      <c r="B14" s="54" t="s">
        <v>62</v>
      </c>
      <c r="C14" s="46" t="s">
        <v>79</v>
      </c>
      <c r="D14" s="133" t="s">
        <v>80</v>
      </c>
      <c r="E14" s="53" t="s">
        <v>54</v>
      </c>
      <c r="F14" s="65">
        <v>0.15</v>
      </c>
      <c r="G14" s="131"/>
      <c r="H14" s="45" t="s">
        <v>81</v>
      </c>
      <c r="I14" s="50" t="s">
        <v>82</v>
      </c>
      <c r="J14" s="50" t="s">
        <v>83</v>
      </c>
      <c r="K14" s="50" t="s">
        <v>84</v>
      </c>
      <c r="L14" s="50" t="s">
        <v>85</v>
      </c>
      <c r="M14" s="50" t="s">
        <v>86</v>
      </c>
      <c r="N14" s="33"/>
      <c r="O14" s="30" t="s">
        <v>87</v>
      </c>
      <c r="P14" s="33"/>
      <c r="Q14" s="84"/>
      <c r="R14" s="84"/>
      <c r="S14" s="84"/>
      <c r="U14" s="95"/>
      <c r="V14" s="134" t="str">
        <f t="shared" si="0"/>
        <v/>
      </c>
      <c r="W14" s="75" t="str">
        <f t="shared" si="1"/>
        <v/>
      </c>
      <c r="Y14" s="95"/>
      <c r="Z14" s="134" t="str">
        <f t="shared" si="2"/>
        <v/>
      </c>
      <c r="AA14" s="75" t="str">
        <f t="shared" si="3"/>
        <v/>
      </c>
      <c r="AC14" s="95"/>
      <c r="AD14" s="134" t="str">
        <f t="shared" si="4"/>
        <v/>
      </c>
      <c r="AE14" s="75" t="str">
        <f t="shared" si="5"/>
        <v/>
      </c>
      <c r="AG14" s="95"/>
      <c r="AH14" s="134" t="str">
        <f t="shared" si="6"/>
        <v/>
      </c>
      <c r="AI14" s="75" t="str">
        <f t="shared" si="7"/>
        <v/>
      </c>
      <c r="AK14" s="95"/>
      <c r="AL14" s="134" t="str">
        <f t="shared" si="8"/>
        <v/>
      </c>
      <c r="AM14" s="75" t="str">
        <f t="shared" si="9"/>
        <v/>
      </c>
      <c r="AO14" s="95"/>
      <c r="AP14" s="134" t="str">
        <f t="shared" si="10"/>
        <v/>
      </c>
      <c r="AQ14" s="75" t="str">
        <f t="shared" si="11"/>
        <v/>
      </c>
      <c r="AS14" s="95"/>
      <c r="AT14" s="134" t="str">
        <f t="shared" si="12"/>
        <v/>
      </c>
      <c r="AU14" s="75" t="str">
        <f t="shared" si="13"/>
        <v/>
      </c>
    </row>
    <row r="15" spans="1:47" s="35" customFormat="1" ht="75" x14ac:dyDescent="0.2">
      <c r="A15" s="54">
        <v>6</v>
      </c>
      <c r="B15" s="54" t="s">
        <v>88</v>
      </c>
      <c r="C15" s="46" t="s">
        <v>89</v>
      </c>
      <c r="D15" s="133" t="s">
        <v>90</v>
      </c>
      <c r="E15" s="53" t="s">
        <v>54</v>
      </c>
      <c r="F15" s="65">
        <v>0.15</v>
      </c>
      <c r="G15" s="131"/>
      <c r="H15" s="50" t="s">
        <v>91</v>
      </c>
      <c r="I15" s="50" t="s">
        <v>81</v>
      </c>
      <c r="J15" s="50" t="s">
        <v>82</v>
      </c>
      <c r="K15" s="50" t="s">
        <v>92</v>
      </c>
      <c r="L15" s="50" t="s">
        <v>83</v>
      </c>
      <c r="M15" s="50" t="s">
        <v>93</v>
      </c>
      <c r="N15" s="33"/>
      <c r="O15" s="30" t="s">
        <v>94</v>
      </c>
      <c r="P15" s="33"/>
      <c r="Q15" s="84"/>
      <c r="R15" s="84"/>
      <c r="S15" s="84"/>
      <c r="U15" s="95"/>
      <c r="V15" s="134" t="str">
        <f t="shared" si="0"/>
        <v/>
      </c>
      <c r="W15" s="75" t="str">
        <f t="shared" si="1"/>
        <v/>
      </c>
      <c r="Y15" s="95"/>
      <c r="Z15" s="134" t="str">
        <f t="shared" si="2"/>
        <v/>
      </c>
      <c r="AA15" s="75" t="str">
        <f t="shared" si="3"/>
        <v/>
      </c>
      <c r="AC15" s="95"/>
      <c r="AD15" s="134" t="str">
        <f t="shared" si="4"/>
        <v/>
      </c>
      <c r="AE15" s="75" t="str">
        <f t="shared" si="5"/>
        <v/>
      </c>
      <c r="AG15" s="95"/>
      <c r="AH15" s="134" t="str">
        <f t="shared" si="6"/>
        <v/>
      </c>
      <c r="AI15" s="75" t="str">
        <f t="shared" si="7"/>
        <v/>
      </c>
      <c r="AK15" s="95"/>
      <c r="AL15" s="134" t="str">
        <f t="shared" si="8"/>
        <v/>
      </c>
      <c r="AM15" s="75" t="str">
        <f t="shared" si="9"/>
        <v/>
      </c>
      <c r="AO15" s="95"/>
      <c r="AP15" s="134" t="str">
        <f t="shared" si="10"/>
        <v/>
      </c>
      <c r="AQ15" s="75" t="str">
        <f t="shared" si="11"/>
        <v/>
      </c>
      <c r="AS15" s="95"/>
      <c r="AT15" s="134" t="str">
        <f t="shared" si="12"/>
        <v/>
      </c>
      <c r="AU15" s="75" t="str">
        <f t="shared" si="13"/>
        <v/>
      </c>
    </row>
    <row r="16" spans="1:47" s="34" customFormat="1" ht="76.5" x14ac:dyDescent="0.2">
      <c r="A16" s="135">
        <v>7</v>
      </c>
      <c r="B16" s="135" t="s">
        <v>51</v>
      </c>
      <c r="C16" s="46" t="s">
        <v>95</v>
      </c>
      <c r="D16" s="133" t="s">
        <v>96</v>
      </c>
      <c r="E16" s="53" t="s">
        <v>54</v>
      </c>
      <c r="F16" s="65">
        <v>0.05</v>
      </c>
      <c r="G16" s="131"/>
      <c r="H16" s="59" t="s">
        <v>65</v>
      </c>
      <c r="I16" s="51" t="s">
        <v>66</v>
      </c>
      <c r="J16" s="51" t="s">
        <v>57</v>
      </c>
      <c r="K16" s="48" t="s">
        <v>97</v>
      </c>
      <c r="L16" s="48" t="s">
        <v>98</v>
      </c>
      <c r="M16" s="50" t="s">
        <v>99</v>
      </c>
      <c r="N16" s="33"/>
      <c r="O16" s="30" t="s">
        <v>100</v>
      </c>
      <c r="P16" s="33"/>
      <c r="Q16" s="83"/>
      <c r="R16" s="83"/>
      <c r="S16" s="83"/>
      <c r="U16" s="95"/>
      <c r="V16" s="134" t="str">
        <f t="shared" si="0"/>
        <v/>
      </c>
      <c r="W16" s="75" t="str">
        <f t="shared" si="1"/>
        <v/>
      </c>
      <c r="Y16" s="95"/>
      <c r="Z16" s="134" t="str">
        <f t="shared" si="2"/>
        <v/>
      </c>
      <c r="AA16" s="75" t="str">
        <f t="shared" si="3"/>
        <v/>
      </c>
      <c r="AC16" s="95"/>
      <c r="AD16" s="134" t="str">
        <f t="shared" si="4"/>
        <v/>
      </c>
      <c r="AE16" s="75" t="str">
        <f t="shared" si="5"/>
        <v/>
      </c>
      <c r="AG16" s="95"/>
      <c r="AH16" s="134" t="str">
        <f t="shared" si="6"/>
        <v/>
      </c>
      <c r="AI16" s="75" t="str">
        <f t="shared" si="7"/>
        <v/>
      </c>
      <c r="AK16" s="95"/>
      <c r="AL16" s="134" t="str">
        <f t="shared" si="8"/>
        <v/>
      </c>
      <c r="AM16" s="75" t="str">
        <f t="shared" si="9"/>
        <v/>
      </c>
      <c r="AO16" s="95"/>
      <c r="AP16" s="134" t="str">
        <f t="shared" si="10"/>
        <v/>
      </c>
      <c r="AQ16" s="75" t="str">
        <f t="shared" si="11"/>
        <v/>
      </c>
      <c r="AS16" s="95"/>
      <c r="AT16" s="134" t="str">
        <f t="shared" si="12"/>
        <v/>
      </c>
      <c r="AU16" s="75" t="str">
        <f t="shared" si="13"/>
        <v/>
      </c>
    </row>
    <row r="17" spans="1:47" s="34" customFormat="1" ht="76.5" x14ac:dyDescent="0.2">
      <c r="A17" s="135">
        <v>8</v>
      </c>
      <c r="B17" s="135" t="s">
        <v>51</v>
      </c>
      <c r="C17" s="46" t="s">
        <v>101</v>
      </c>
      <c r="D17" s="133" t="s">
        <v>102</v>
      </c>
      <c r="E17" s="53" t="s">
        <v>54</v>
      </c>
      <c r="F17" s="65">
        <v>2.5000000000000001E-2</v>
      </c>
      <c r="G17" s="131"/>
      <c r="H17" s="59" t="s">
        <v>65</v>
      </c>
      <c r="I17" s="51" t="s">
        <v>66</v>
      </c>
      <c r="J17" s="51" t="s">
        <v>57</v>
      </c>
      <c r="K17" s="48" t="s">
        <v>97</v>
      </c>
      <c r="L17" s="48" t="s">
        <v>98</v>
      </c>
      <c r="M17" s="50" t="s">
        <v>99</v>
      </c>
      <c r="N17" s="33"/>
      <c r="O17" s="30" t="s">
        <v>103</v>
      </c>
      <c r="P17" s="33"/>
      <c r="Q17" s="83"/>
      <c r="R17" s="83"/>
      <c r="S17" s="83"/>
      <c r="U17" s="95"/>
      <c r="V17" s="134" t="str">
        <f t="shared" si="0"/>
        <v/>
      </c>
      <c r="W17" s="75" t="str">
        <f t="shared" si="1"/>
        <v/>
      </c>
      <c r="Y17" s="95"/>
      <c r="Z17" s="134" t="str">
        <f t="shared" si="2"/>
        <v/>
      </c>
      <c r="AA17" s="75" t="str">
        <f t="shared" si="3"/>
        <v/>
      </c>
      <c r="AC17" s="95"/>
      <c r="AD17" s="134" t="str">
        <f t="shared" si="4"/>
        <v/>
      </c>
      <c r="AE17" s="75" t="str">
        <f t="shared" si="5"/>
        <v/>
      </c>
      <c r="AG17" s="95"/>
      <c r="AH17" s="134" t="str">
        <f t="shared" si="6"/>
        <v/>
      </c>
      <c r="AI17" s="75" t="str">
        <f t="shared" si="7"/>
        <v/>
      </c>
      <c r="AK17" s="95"/>
      <c r="AL17" s="134" t="str">
        <f t="shared" si="8"/>
        <v/>
      </c>
      <c r="AM17" s="75" t="str">
        <f t="shared" si="9"/>
        <v/>
      </c>
      <c r="AO17" s="95"/>
      <c r="AP17" s="134" t="str">
        <f t="shared" si="10"/>
        <v/>
      </c>
      <c r="AQ17" s="75" t="str">
        <f t="shared" si="11"/>
        <v/>
      </c>
      <c r="AS17" s="95"/>
      <c r="AT17" s="134" t="str">
        <f t="shared" si="12"/>
        <v/>
      </c>
      <c r="AU17" s="75" t="str">
        <f t="shared" si="13"/>
        <v/>
      </c>
    </row>
    <row r="18" spans="1:47" s="34" customFormat="1" ht="89.25" x14ac:dyDescent="0.2">
      <c r="A18" s="135">
        <v>9</v>
      </c>
      <c r="B18" s="135" t="s">
        <v>51</v>
      </c>
      <c r="C18" s="46" t="s">
        <v>104</v>
      </c>
      <c r="D18" s="133" t="s">
        <v>105</v>
      </c>
      <c r="E18" s="53" t="s">
        <v>54</v>
      </c>
      <c r="F18" s="65">
        <v>2.5000000000000001E-2</v>
      </c>
      <c r="G18" s="131"/>
      <c r="H18" s="59" t="s">
        <v>65</v>
      </c>
      <c r="I18" s="51" t="s">
        <v>66</v>
      </c>
      <c r="J18" s="51" t="s">
        <v>57</v>
      </c>
      <c r="K18" s="48" t="s">
        <v>97</v>
      </c>
      <c r="L18" s="48" t="s">
        <v>98</v>
      </c>
      <c r="M18" s="50" t="s">
        <v>106</v>
      </c>
      <c r="N18" s="33"/>
      <c r="O18" s="30" t="s">
        <v>107</v>
      </c>
      <c r="P18" s="33"/>
      <c r="Q18" s="83"/>
      <c r="R18" s="83"/>
      <c r="S18" s="83"/>
      <c r="U18" s="95"/>
      <c r="V18" s="134" t="str">
        <f t="shared" si="0"/>
        <v/>
      </c>
      <c r="W18" s="75" t="str">
        <f t="shared" si="1"/>
        <v/>
      </c>
      <c r="Y18" s="95"/>
      <c r="Z18" s="134" t="str">
        <f t="shared" si="2"/>
        <v/>
      </c>
      <c r="AA18" s="75" t="str">
        <f t="shared" si="3"/>
        <v/>
      </c>
      <c r="AC18" s="95"/>
      <c r="AD18" s="134" t="str">
        <f t="shared" si="4"/>
        <v/>
      </c>
      <c r="AE18" s="75" t="str">
        <f t="shared" si="5"/>
        <v/>
      </c>
      <c r="AG18" s="95"/>
      <c r="AH18" s="134" t="str">
        <f t="shared" si="6"/>
        <v/>
      </c>
      <c r="AI18" s="75" t="str">
        <f t="shared" si="7"/>
        <v/>
      </c>
      <c r="AK18" s="95"/>
      <c r="AL18" s="134" t="str">
        <f t="shared" si="8"/>
        <v/>
      </c>
      <c r="AM18" s="75" t="str">
        <f t="shared" si="9"/>
        <v/>
      </c>
      <c r="AO18" s="95"/>
      <c r="AP18" s="134" t="str">
        <f t="shared" si="10"/>
        <v/>
      </c>
      <c r="AQ18" s="75" t="str">
        <f t="shared" si="11"/>
        <v/>
      </c>
      <c r="AS18" s="95"/>
      <c r="AT18" s="134" t="str">
        <f t="shared" si="12"/>
        <v/>
      </c>
      <c r="AU18" s="75" t="str">
        <f t="shared" si="13"/>
        <v/>
      </c>
    </row>
    <row r="19" spans="1:47" s="37" customFormat="1" ht="67.150000000000006" customHeight="1" x14ac:dyDescent="0.2">
      <c r="A19" s="135">
        <v>10</v>
      </c>
      <c r="B19" s="135" t="s">
        <v>88</v>
      </c>
      <c r="C19" s="46" t="s">
        <v>108</v>
      </c>
      <c r="D19" s="136" t="s">
        <v>109</v>
      </c>
      <c r="E19" s="53" t="s">
        <v>54</v>
      </c>
      <c r="F19" s="65">
        <v>0.15</v>
      </c>
      <c r="G19" s="137"/>
      <c r="H19" s="50" t="s">
        <v>110</v>
      </c>
      <c r="I19" s="50" t="s">
        <v>111</v>
      </c>
      <c r="J19" s="50" t="s">
        <v>112</v>
      </c>
      <c r="K19" s="50" t="s">
        <v>113</v>
      </c>
      <c r="L19" s="50" t="s">
        <v>114</v>
      </c>
      <c r="M19" s="45" t="s">
        <v>115</v>
      </c>
      <c r="N19" s="36"/>
      <c r="O19" s="30" t="s">
        <v>116</v>
      </c>
      <c r="P19" s="36"/>
      <c r="Q19" s="85"/>
      <c r="R19" s="85"/>
      <c r="S19" s="85"/>
      <c r="U19" s="95"/>
      <c r="V19" s="134" t="str">
        <f t="shared" si="0"/>
        <v/>
      </c>
      <c r="W19" s="75" t="str">
        <f t="shared" si="1"/>
        <v/>
      </c>
      <c r="Y19" s="95"/>
      <c r="Z19" s="134" t="str">
        <f t="shared" si="2"/>
        <v/>
      </c>
      <c r="AA19" s="75" t="str">
        <f t="shared" si="3"/>
        <v/>
      </c>
      <c r="AC19" s="95"/>
      <c r="AD19" s="134" t="str">
        <f t="shared" si="4"/>
        <v/>
      </c>
      <c r="AE19" s="75" t="str">
        <f t="shared" si="5"/>
        <v/>
      </c>
      <c r="AG19" s="95"/>
      <c r="AH19" s="134" t="str">
        <f t="shared" si="6"/>
        <v/>
      </c>
      <c r="AI19" s="75" t="str">
        <f t="shared" si="7"/>
        <v/>
      </c>
      <c r="AK19" s="95"/>
      <c r="AL19" s="134" t="str">
        <f t="shared" si="8"/>
        <v/>
      </c>
      <c r="AM19" s="75" t="str">
        <f t="shared" si="9"/>
        <v/>
      </c>
      <c r="AO19" s="95"/>
      <c r="AP19" s="134" t="str">
        <f t="shared" si="10"/>
        <v/>
      </c>
      <c r="AQ19" s="75" t="str">
        <f t="shared" si="11"/>
        <v/>
      </c>
      <c r="AS19" s="95"/>
      <c r="AT19" s="134" t="str">
        <f t="shared" si="12"/>
        <v/>
      </c>
      <c r="AU19" s="75" t="str">
        <f t="shared" si="13"/>
        <v/>
      </c>
    </row>
    <row r="20" spans="1:47" s="41" customFormat="1" ht="140.25" x14ac:dyDescent="0.2">
      <c r="A20" s="135">
        <v>11</v>
      </c>
      <c r="B20" s="138" t="s">
        <v>51</v>
      </c>
      <c r="C20" s="46" t="s">
        <v>117</v>
      </c>
      <c r="D20" s="139" t="s">
        <v>118</v>
      </c>
      <c r="E20" s="53" t="s">
        <v>119</v>
      </c>
      <c r="F20" s="65">
        <v>0.05</v>
      </c>
      <c r="G20" s="137"/>
      <c r="H20" s="59" t="s">
        <v>65</v>
      </c>
      <c r="I20" s="51" t="s">
        <v>120</v>
      </c>
      <c r="J20" s="48" t="s">
        <v>121</v>
      </c>
      <c r="K20" s="51">
        <v>4</v>
      </c>
      <c r="L20" s="51">
        <v>5</v>
      </c>
      <c r="M20" s="51" t="s">
        <v>122</v>
      </c>
      <c r="N20" s="40"/>
      <c r="O20" s="86" t="s">
        <v>123</v>
      </c>
      <c r="P20" s="40"/>
      <c r="Q20" s="96"/>
      <c r="R20" s="134" t="str">
        <f>_xlfn.XLOOKUP(Q20,$H20:$M20,$H$9:$M$9,"",0)</f>
        <v/>
      </c>
      <c r="S20" s="75" t="str">
        <f t="shared" ref="S20:S21" si="14">IF(R20&gt;=0,"",R20*$F20)</f>
        <v/>
      </c>
      <c r="U20" s="81"/>
      <c r="V20" s="81"/>
      <c r="W20" s="81"/>
      <c r="Y20" s="81"/>
      <c r="Z20" s="81"/>
      <c r="AA20" s="81"/>
      <c r="AC20" s="81"/>
      <c r="AD20" s="81"/>
      <c r="AE20" s="81"/>
      <c r="AG20" s="81"/>
      <c r="AH20" s="81"/>
      <c r="AI20" s="81"/>
      <c r="AK20" s="81"/>
      <c r="AL20" s="81"/>
      <c r="AM20" s="81"/>
      <c r="AO20" s="81"/>
      <c r="AP20" s="81"/>
      <c r="AQ20" s="81"/>
      <c r="AS20" s="81"/>
      <c r="AT20" s="81"/>
      <c r="AU20" s="81"/>
    </row>
    <row r="21" spans="1:47" s="34" customFormat="1" ht="63.75" x14ac:dyDescent="0.2">
      <c r="A21" s="140">
        <v>12</v>
      </c>
      <c r="B21" s="140" t="s">
        <v>62</v>
      </c>
      <c r="C21" s="55" t="s">
        <v>124</v>
      </c>
      <c r="D21" s="141" t="s">
        <v>125</v>
      </c>
      <c r="E21" s="56" t="s">
        <v>119</v>
      </c>
      <c r="F21" s="66">
        <v>0.05</v>
      </c>
      <c r="G21" s="131"/>
      <c r="H21" s="88" t="s">
        <v>65</v>
      </c>
      <c r="I21" s="57" t="s">
        <v>120</v>
      </c>
      <c r="J21" s="58" t="s">
        <v>121</v>
      </c>
      <c r="K21" s="57">
        <v>4</v>
      </c>
      <c r="L21" s="57">
        <v>5</v>
      </c>
      <c r="M21" s="57" t="s">
        <v>122</v>
      </c>
      <c r="N21" s="33"/>
      <c r="O21" s="87" t="s">
        <v>126</v>
      </c>
      <c r="P21" s="33"/>
      <c r="Q21" s="97"/>
      <c r="R21" s="142" t="str">
        <f t="shared" ref="R21" si="15">_xlfn.XLOOKUP(Q21,$H21:$M21,$H$9:$M$9,"",0)</f>
        <v/>
      </c>
      <c r="S21" s="76" t="str">
        <f t="shared" si="14"/>
        <v/>
      </c>
      <c r="U21" s="77"/>
      <c r="V21" s="77"/>
      <c r="W21" s="77"/>
      <c r="Y21" s="77"/>
      <c r="Z21" s="77"/>
      <c r="AA21" s="77"/>
      <c r="AC21" s="77"/>
      <c r="AD21" s="77"/>
      <c r="AE21" s="77"/>
      <c r="AG21" s="77"/>
      <c r="AH21" s="77"/>
      <c r="AI21" s="77"/>
      <c r="AK21" s="77"/>
      <c r="AL21" s="77"/>
      <c r="AM21" s="77"/>
      <c r="AO21" s="77"/>
      <c r="AP21" s="77"/>
      <c r="AQ21" s="77"/>
      <c r="AS21" s="77"/>
      <c r="AT21" s="77"/>
      <c r="AU21" s="77"/>
    </row>
    <row r="22" spans="1:47" s="34" customFormat="1" ht="15" x14ac:dyDescent="0.2">
      <c r="A22" s="13"/>
      <c r="B22" s="25"/>
      <c r="C22" s="25"/>
      <c r="D22" s="69"/>
      <c r="E22" s="43"/>
      <c r="F22" s="32"/>
      <c r="G22" s="33"/>
      <c r="H22" s="44"/>
      <c r="I22" s="13"/>
      <c r="J22" s="13"/>
      <c r="K22" s="44"/>
      <c r="L22" s="44"/>
      <c r="M22" s="44"/>
      <c r="N22" s="44"/>
      <c r="O22" s="44"/>
      <c r="P22" s="44"/>
      <c r="U22" s="92"/>
      <c r="V22" s="93"/>
      <c r="W22" s="8"/>
      <c r="Y22" s="92"/>
      <c r="Z22" s="93"/>
      <c r="AA22" s="8"/>
      <c r="AC22" s="92"/>
      <c r="AD22" s="93"/>
      <c r="AE22" s="8"/>
      <c r="AG22" s="92"/>
      <c r="AH22" s="93"/>
      <c r="AI22" s="8"/>
      <c r="AK22" s="92"/>
      <c r="AL22" s="93"/>
      <c r="AM22" s="8"/>
      <c r="AO22" s="92"/>
      <c r="AP22" s="93"/>
      <c r="AQ22" s="8"/>
      <c r="AS22" s="92"/>
      <c r="AT22" s="93"/>
      <c r="AU22" s="8"/>
    </row>
    <row r="23" spans="1:47" s="35" customFormat="1" ht="14.65" customHeight="1" x14ac:dyDescent="0.2">
      <c r="A23" s="26"/>
      <c r="B23" s="25"/>
      <c r="C23" s="25"/>
      <c r="D23" s="69"/>
      <c r="E23" s="43"/>
      <c r="F23" s="67">
        <f>SUM(F10:F21)</f>
        <v>1.0000000000000002</v>
      </c>
      <c r="G23" s="33"/>
      <c r="H23" s="154" t="s">
        <v>127</v>
      </c>
      <c r="I23" s="155"/>
      <c r="J23" s="155"/>
      <c r="K23" s="155"/>
      <c r="L23" s="155"/>
      <c r="M23" s="156"/>
      <c r="N23" s="44"/>
      <c r="O23" s="99" t="s">
        <v>128</v>
      </c>
      <c r="P23" s="44"/>
      <c r="Q23" s="157">
        <f>SUM(U23:AT23)</f>
        <v>0</v>
      </c>
      <c r="R23" s="158"/>
      <c r="U23" s="150">
        <v>0</v>
      </c>
      <c r="V23" s="151"/>
      <c r="W23" s="100"/>
      <c r="X23" s="101"/>
      <c r="Y23" s="150">
        <v>0</v>
      </c>
      <c r="Z23" s="151"/>
      <c r="AA23" s="100"/>
      <c r="AB23" s="101"/>
      <c r="AC23" s="150">
        <v>0</v>
      </c>
      <c r="AD23" s="151"/>
      <c r="AE23" s="100"/>
      <c r="AF23" s="101"/>
      <c r="AG23" s="150">
        <v>0</v>
      </c>
      <c r="AH23" s="151"/>
      <c r="AI23" s="100"/>
      <c r="AJ23" s="101"/>
      <c r="AK23" s="150">
        <v>0</v>
      </c>
      <c r="AL23" s="151"/>
      <c r="AM23" s="100"/>
      <c r="AN23" s="101"/>
      <c r="AO23" s="150">
        <v>0</v>
      </c>
      <c r="AP23" s="151"/>
      <c r="AQ23" s="100"/>
      <c r="AR23" s="101"/>
      <c r="AS23" s="150">
        <v>0</v>
      </c>
      <c r="AT23" s="151"/>
      <c r="AU23" s="102"/>
    </row>
    <row r="24" spans="1:47" s="13" customFormat="1" x14ac:dyDescent="0.2">
      <c r="B24" s="25"/>
      <c r="C24" s="25"/>
      <c r="D24" s="69"/>
      <c r="E24" s="25"/>
    </row>
    <row r="25" spans="1:47" s="13" customFormat="1" ht="29.85" customHeight="1" x14ac:dyDescent="0.2">
      <c r="B25" s="25"/>
      <c r="C25" s="25"/>
      <c r="D25" s="69"/>
      <c r="E25" s="25"/>
      <c r="H25" s="159" t="s">
        <v>10</v>
      </c>
      <c r="I25" s="160"/>
      <c r="J25" s="163">
        <f>IFERROR(L25/$Q$23,0)</f>
        <v>0</v>
      </c>
      <c r="K25" s="164"/>
      <c r="L25" s="161">
        <f>SUMIF(Q26:AU26,"&gt;0")</f>
        <v>0</v>
      </c>
      <c r="M25" s="162"/>
      <c r="O25" s="197" t="s">
        <v>129</v>
      </c>
      <c r="Q25" s="152" t="str">
        <f>IF(AND(Q20="",Q21=""),"",
IF(SUM(R20:R21)=0,"Tolerance","Malus"))</f>
        <v/>
      </c>
      <c r="R25" s="78" t="str">
        <f>IF(Q25="Tolerance",0,IF(Q25="Malus",SUM(S20:S21),""))</f>
        <v/>
      </c>
      <c r="S25" s="71"/>
      <c r="T25" s="71"/>
      <c r="U25" s="152" t="str">
        <f>IF(AND(U10="",U11="",U12="",U13="",U14="",U15="",U16="",U17="",U18="",U19=""),"",
IF(AND(OR(V11&gt;=0,V11=""),OR(V12&gt;=0,V12=""),OR(V13&gt;=0,V13=""),OR(V14&gt;=0,V14=""),OR(V15&gt;=0,V15=""),SUM(V10:V19)&gt;0),"Bonus",
IF(AND(OR(OR(V11&lt;0,V11=""),OR(V12&lt;0,V12=""),OR(V13&lt;0,V13=""),OR(V14&lt;0,V14=""),OR(V15&lt;0,V15="")),SUM(V10:V19)&gt;0),"Tolerance",
IF(SUM(V10:V19)=0,"Tolerance","Malus"))))</f>
        <v/>
      </c>
      <c r="V25" s="78" t="str">
        <f>IF(U25="Bonus",IF(SUM(V10:V19)&gt;0.02,0.02,SUM(V10:V19)),IF(U25="Tolerance",0,IF(U25="Malus",SUM(W10:W19),"")))</f>
        <v/>
      </c>
      <c r="X25" s="71"/>
      <c r="Y25" s="152" t="str">
        <f>IF(AND(Y10="",Y11="",Y12="",Y13="",Y14="",Y15="",Y16="",Y17="",Y18="",Y19=""),"",
IF(AND(OR(Z11&gt;=0,Z11=""),OR(Z12&gt;=0,Z12=""),OR(Z13&gt;=0,Z13=""),OR(Z14&gt;=0,Z14=""),OR(Z15&gt;=0,Z15=""),SUM(Z10:Z19)&gt;0),"Bonus",
IF(AND(OR(OR(Z11&lt;0,Z11=""),OR(Z12&lt;0,Z12=""),OR(Z13&lt;0,Z13=""),OR(Z14&lt;0,Z14=""),OR(Z15&lt;0,Z15="")),SUM(Z10:Z19)&gt;0),"Tolerance",
IF(SUM(Z10:Z19)=0,"Tolerance","Malus"))))</f>
        <v/>
      </c>
      <c r="Z25" s="78" t="str">
        <f>IF(Y25="Bonus",IF(SUM(Z10:Z19)&gt;0.02,0.02,SUM(Z10:Z19)),IF(Y25="Tolerance",0,IF(Y25="Malus",SUM(AA10:AA19),"")))</f>
        <v/>
      </c>
      <c r="AB25" s="71"/>
      <c r="AC25" s="152" t="str">
        <f>IF(AND(AC10="",AC11="",AC12="",AC13="",AC14="",AC15="",AC16="",AC17="",AC18="",AC19=""),"",
IF(AND(OR(AD11&gt;=0,AD11=""),OR(AD12&gt;=0,AD12=""),OR(AD13&gt;=0,AD13=""),OR(AD14&gt;=0,AD14=""),OR(AD15&gt;=0,AD15=""),SUM(AD10:AD19)&gt;0),"Bonus",
IF(AND(OR(OR(AD11&lt;0,AD11=""),OR(AD12&lt;0,AD12=""),OR(AD13&lt;0,AD13=""),OR(AD14&lt;0,AD14=""),OR(AD15&lt;0,AD15="")),SUM(AD10:AD19)&gt;0),"Tolerance",
IF(SUM(AD10:AD19)=0,"Tolerance","Malus"))))</f>
        <v/>
      </c>
      <c r="AD25" s="78" t="str">
        <f>IF(AC25="Bonus",IF(SUM(AD10:AD19)&gt;0.02,0.02,SUM(AD10:AD19)),IF(AC25="Tolerance",0,IF(AC25="Malus",SUM(AE10:AE19),"")))</f>
        <v/>
      </c>
      <c r="AF25" s="71"/>
      <c r="AG25" s="152" t="str">
        <f>IF(AND(AG10="",AG11="",AG12="",AG13="",AG14="",AG15="",AG16="",AG17="",AG18="",AG19=""),"",
IF(AND(OR(AH11&gt;=0,AH11=""),OR(AH12&gt;=0,AH12=""),OR(AH13&gt;=0,AH13=""),OR(AH14&gt;=0,AH14=""),OR(AH15&gt;=0,AH15=""),SUM(AH10:AH19)&gt;0),"Bonus",
IF(AND(OR(OR(AH11&lt;0,AH11=""),OR(AH12&lt;0,AH12=""),OR(AH13&lt;0,AH13=""),OR(AH14&lt;0,AH14=""),OR(AH15&lt;0,AH15="")),SUM(AH10:AH19)&gt;0),"Tolerance",
IF(SUM(AH10:AH19)=0,"Tolerance","Malus"))))</f>
        <v/>
      </c>
      <c r="AH25" s="78" t="str">
        <f>IF(AG25="Bonus",IF(SUM(AH10:AH19)&gt;0.02,0.02,SUM(AH10:AH19)),IF(AG25="Tolerance",0,IF(AG25="Malus",SUM(AI10:AI19),"")))</f>
        <v/>
      </c>
      <c r="AJ25" s="71"/>
      <c r="AK25" s="152" t="str">
        <f>IF(AND(AK10="",AK11="",AK12="",AK13="",AK14="",AK15="",AK16="",AK17="",AK18="",AK19=""),"",
IF(AND(OR(AL11&gt;=0,AL11=""),OR(AL12&gt;=0,AL12=""),OR(AL13&gt;=0,AL13=""),OR(AL14&gt;=0,AL14=""),OR(AL15&gt;=0,AL15=""),SUM(AL10:AL19)&gt;0),"Bonus",
IF(AND(OR(OR(AL11&lt;0,AL11=""),OR(AL12&lt;0,AL12=""),OR(AL13&lt;0,AL13=""),OR(AL14&lt;0,AL14=""),OR(AL15&lt;0,AL15="")),SUM(AL10:AL19)&gt;0),"Tolerance",
IF(SUM(AL10:AL19)=0,"Tolerance","Malus"))))</f>
        <v/>
      </c>
      <c r="AL25" s="78" t="str">
        <f>IF(AK25="Bonus",IF(SUM(AL10:AL19)&gt;0.02,0.02,SUM(AL10:AL19)),IF(AK25="Tolerance",0,IF(AK25="Malus",SUM(AM10:AM19),"")))</f>
        <v/>
      </c>
      <c r="AN25" s="71"/>
      <c r="AO25" s="152" t="str">
        <f>IF(AND(AO10="",AO11="",AO12="",AO13="",AO14="",AO15="",AO16="",AO17="",AO18="",AO19=""),"",
IF(AND(OR(AP11&gt;=0,AP11=""),OR(AP12&gt;=0,AP12=""),OR(AP13&gt;=0,AP13=""),OR(AP14&gt;=0,AP14=""),OR(AP15&gt;=0,AP15=""),SUM(AP10:AP19)&gt;0),"Bonus",
IF(AND(OR(OR(AP11&lt;0,AP11=""),OR(AP12&lt;0,AP12=""),OR(AP13&lt;0,AP13=""),OR(AP14&lt;0,AP14=""),OR(AP15&lt;0,AP15="")),SUM(AP10:AP19)&gt;0),"Tolerance",
IF(SUM(AP10:AP19)=0,"Tolerance","Malus"))))</f>
        <v/>
      </c>
      <c r="AP25" s="78" t="str">
        <f>IF(AO25="Bonus",IF(SUM(AP10:AP19)&gt;0.02,0.02,SUM(AP10:AP19)),IF(AO25="Tolerance",0,IF(AO25="Malus",SUM(AQ10:AQ19),"")))</f>
        <v/>
      </c>
      <c r="AR25" s="71"/>
      <c r="AS25" s="152" t="str">
        <f>IF(AND(AS10="",AS11="",AS12="",AS13="",AS14="",AS15="",AS16="",AS17="",AS18="",AS19=""),"",
IF(AND(OR(AT11&gt;=0,AT11=""),OR(AT12&gt;=0,AT12=""),OR(AT13&gt;=0,AT13=""),OR(AT14&gt;=0,AT14=""),OR(AT15&gt;=0,AT15=""),SUM(AT10:AT19)&gt;0),"Bonus",
IF(AND(OR(OR(AT11&lt;0,AT11=""),OR(AT12&lt;0,AT12=""),OR(AT13&lt;0,AT13=""),OR(AT14&lt;0,AT14=""),OR(AT15&lt;0,AT15="")),SUM(AT10:AT19)&gt;0),"Tolerance",
IF(SUM(AT10:AT19)=0,"Tolerance","Malus"))))</f>
        <v/>
      </c>
      <c r="AT25" s="78" t="str">
        <f>IF(AS25="Bonus",IF(SUM(AT10:AT19)&gt;0.02,0.02,SUM(AT10:AT19)),IF(AS25="Tolerance",0,IF(AS25="Malus",SUM(AU10:AU19),"")))</f>
        <v/>
      </c>
    </row>
    <row r="26" spans="1:47" s="13" customFormat="1" ht="29.85" customHeight="1" x14ac:dyDescent="0.2">
      <c r="B26" s="25"/>
      <c r="C26" s="25"/>
      <c r="D26" s="69"/>
      <c r="E26" s="25"/>
      <c r="H26" s="185" t="s">
        <v>32</v>
      </c>
      <c r="I26" s="186"/>
      <c r="J26" s="189">
        <f>IFERROR(L26/$Q$23,0)</f>
        <v>0</v>
      </c>
      <c r="K26" s="190"/>
      <c r="L26" s="187">
        <f>SUMIF(Q26:AU26,"&lt;0")</f>
        <v>0</v>
      </c>
      <c r="M26" s="188"/>
      <c r="O26" s="198"/>
      <c r="Q26" s="153"/>
      <c r="R26" s="79" t="str">
        <f>IFERROR(R25*Q23,"")</f>
        <v/>
      </c>
      <c r="S26" s="72"/>
      <c r="T26" s="72"/>
      <c r="U26" s="153"/>
      <c r="V26" s="79" t="str">
        <f>IFERROR(V25*U23,"")</f>
        <v/>
      </c>
      <c r="X26" s="72"/>
      <c r="Y26" s="153"/>
      <c r="Z26" s="79" t="str">
        <f>IFERROR(Z25*Y23,"")</f>
        <v/>
      </c>
      <c r="AB26" s="72"/>
      <c r="AC26" s="153"/>
      <c r="AD26" s="79" t="str">
        <f>IFERROR(AD25*AC23,"")</f>
        <v/>
      </c>
      <c r="AF26" s="72"/>
      <c r="AG26" s="153"/>
      <c r="AH26" s="79" t="str">
        <f>IFERROR(AH25*AG23,"")</f>
        <v/>
      </c>
      <c r="AJ26" s="72"/>
      <c r="AK26" s="153"/>
      <c r="AL26" s="79" t="str">
        <f>IFERROR(AL25*AK23,"")</f>
        <v/>
      </c>
      <c r="AN26" s="72"/>
      <c r="AO26" s="153"/>
      <c r="AP26" s="79" t="str">
        <f>IFERROR(AP25*AO23,"")</f>
        <v/>
      </c>
      <c r="AR26" s="72"/>
      <c r="AS26" s="153"/>
      <c r="AT26" s="79" t="str">
        <f>IFERROR(AT25*AS23,"")</f>
        <v/>
      </c>
    </row>
    <row r="27" spans="1:47" s="13" customFormat="1" ht="13.15" customHeight="1" x14ac:dyDescent="0.2">
      <c r="B27" s="25"/>
      <c r="C27" s="25"/>
      <c r="D27" s="69"/>
      <c r="E27" s="25"/>
    </row>
    <row r="28" spans="1:47" s="13" customFormat="1" ht="153" x14ac:dyDescent="0.2">
      <c r="B28" s="25"/>
      <c r="C28" s="25"/>
      <c r="D28" s="69"/>
      <c r="E28" s="25"/>
      <c r="O28" s="98" t="s">
        <v>130</v>
      </c>
    </row>
  </sheetData>
  <sheetProtection algorithmName="SHA-512" hashValue="kdNvKvyzFeO2JiSZdmDHNWdg7wUwombqj3A+n3VYsU4PXdGkf4LH7JRoyF19cX4c9B4Aqp78ajcG2JWISjnWyw==" saltValue="N31yqsIx+DyLo8X3DlvAfQ==" spinCount="100000" sheet="1" objects="1" scenarios="1"/>
  <mergeCells count="37">
    <mergeCell ref="U8:W8"/>
    <mergeCell ref="Q8:S8"/>
    <mergeCell ref="U23:V23"/>
    <mergeCell ref="U25:U26"/>
    <mergeCell ref="O25:O26"/>
    <mergeCell ref="Y8:AA8"/>
    <mergeCell ref="Y23:Z23"/>
    <mergeCell ref="Y25:Y26"/>
    <mergeCell ref="AC8:AE8"/>
    <mergeCell ref="A1:F1"/>
    <mergeCell ref="H1:K1"/>
    <mergeCell ref="H7:M7"/>
    <mergeCell ref="J8:M8"/>
    <mergeCell ref="Q7:AU7"/>
    <mergeCell ref="AS8:AU8"/>
    <mergeCell ref="AK8:AM8"/>
    <mergeCell ref="AO8:AQ8"/>
    <mergeCell ref="AG8:AI8"/>
    <mergeCell ref="H26:I26"/>
    <mergeCell ref="L26:M26"/>
    <mergeCell ref="J26:K26"/>
    <mergeCell ref="AS23:AT23"/>
    <mergeCell ref="AS25:AS26"/>
    <mergeCell ref="H23:M23"/>
    <mergeCell ref="AK23:AL23"/>
    <mergeCell ref="AK25:AK26"/>
    <mergeCell ref="AO23:AP23"/>
    <mergeCell ref="AO25:AO26"/>
    <mergeCell ref="AC23:AD23"/>
    <mergeCell ref="AC25:AC26"/>
    <mergeCell ref="Q23:R23"/>
    <mergeCell ref="Q25:Q26"/>
    <mergeCell ref="AG23:AH23"/>
    <mergeCell ref="AG25:AG26"/>
    <mergeCell ref="H25:I25"/>
    <mergeCell ref="L25:M25"/>
    <mergeCell ref="J25:K25"/>
  </mergeCells>
  <phoneticPr fontId="26" type="noConversion"/>
  <conditionalFormatting sqref="Q25 AC25 AG25">
    <cfRule type="cellIs" dxfId="719" priority="518" operator="equal">
      <formula>"Malus"</formula>
    </cfRule>
    <cfRule type="cellIs" dxfId="718" priority="519" operator="equal">
      <formula>"Tolerance"</formula>
    </cfRule>
    <cfRule type="cellIs" dxfId="717" priority="520" operator="equal">
      <formula>"Bonus"</formula>
    </cfRule>
  </conditionalFormatting>
  <conditionalFormatting sqref="R20:R21">
    <cfRule type="cellIs" dxfId="716" priority="236" operator="equal">
      <formula>-0.02</formula>
    </cfRule>
    <cfRule type="cellIs" dxfId="715" priority="237" operator="equal">
      <formula>0</formula>
    </cfRule>
    <cfRule type="cellIs" dxfId="714" priority="238" operator="equal">
      <formula>0.02</formula>
    </cfRule>
    <cfRule type="cellIs" dxfId="713" priority="233" operator="equal">
      <formula>-0.1</formula>
    </cfRule>
    <cfRule type="cellIs" dxfId="712" priority="234" operator="equal">
      <formula>-0.05</formula>
    </cfRule>
    <cfRule type="cellIs" dxfId="711" priority="235" operator="equal">
      <formula>-0.15</formula>
    </cfRule>
  </conditionalFormatting>
  <conditionalFormatting sqref="R25:R26">
    <cfRule type="cellIs" dxfId="710" priority="222" operator="lessThan">
      <formula>0</formula>
    </cfRule>
    <cfRule type="cellIs" dxfId="709" priority="220" operator="equal">
      <formula>0</formula>
    </cfRule>
    <cfRule type="cellIs" dxfId="708" priority="221" operator="greaterThan">
      <formula>0</formula>
    </cfRule>
  </conditionalFormatting>
  <conditionalFormatting sqref="S20:S21">
    <cfRule type="cellIs" dxfId="707" priority="239" operator="equal">
      <formula>$I20</formula>
    </cfRule>
    <cfRule type="cellIs" dxfId="706" priority="240" operator="equal">
      <formula>$M20</formula>
    </cfRule>
    <cfRule type="cellIs" dxfId="705" priority="242" operator="equal">
      <formula>$K20</formula>
    </cfRule>
    <cfRule type="cellIs" dxfId="704" priority="244" operator="equal">
      <formula>$H20</formula>
    </cfRule>
    <cfRule type="cellIs" dxfId="703" priority="243" operator="equal">
      <formula>$J20</formula>
    </cfRule>
    <cfRule type="cellIs" dxfId="702" priority="241" operator="equal">
      <formula>$L20</formula>
    </cfRule>
  </conditionalFormatting>
  <conditionalFormatting sqref="U25">
    <cfRule type="cellIs" dxfId="701" priority="15" operator="equal">
      <formula>"Bonus"</formula>
    </cfRule>
    <cfRule type="cellIs" dxfId="700" priority="14" operator="equal">
      <formula>"Tolerance"</formula>
    </cfRule>
    <cfRule type="cellIs" dxfId="699" priority="13" operator="equal">
      <formula>"Malus"</formula>
    </cfRule>
  </conditionalFormatting>
  <conditionalFormatting sqref="U20:W21">
    <cfRule type="cellIs" dxfId="698" priority="281" operator="equal">
      <formula>$L17</formula>
    </cfRule>
    <cfRule type="cellIs" dxfId="697" priority="280" operator="equal">
      <formula>$M17</formula>
    </cfRule>
    <cfRule type="cellIs" dxfId="696" priority="282" operator="equal">
      <formula>$K17</formula>
    </cfRule>
    <cfRule type="cellIs" dxfId="695" priority="278" operator="equal">
      <formula>$J17</formula>
    </cfRule>
    <cfRule type="cellIs" dxfId="694" priority="283" operator="equal">
      <formula>$I17</formula>
    </cfRule>
    <cfRule type="cellIs" dxfId="693" priority="279" operator="equal">
      <formula>#REF!</formula>
    </cfRule>
  </conditionalFormatting>
  <conditionalFormatting sqref="V10:V19">
    <cfRule type="cellIs" dxfId="692" priority="269" operator="equal">
      <formula>0.02</formula>
    </cfRule>
    <cfRule type="cellIs" dxfId="691" priority="268" operator="equal">
      <formula>0</formula>
    </cfRule>
    <cfRule type="cellIs" dxfId="690" priority="267" operator="equal">
      <formula>-0.02</formula>
    </cfRule>
    <cfRule type="cellIs" dxfId="689" priority="265" operator="equal">
      <formula>-0.05</formula>
    </cfRule>
    <cfRule type="cellIs" dxfId="688" priority="264" operator="equal">
      <formula>-0.1</formula>
    </cfRule>
    <cfRule type="cellIs" dxfId="687" priority="266" operator="equal">
      <formula>-0.15</formula>
    </cfRule>
  </conditionalFormatting>
  <conditionalFormatting sqref="V25:V26">
    <cfRule type="cellIs" dxfId="686" priority="17" operator="greaterThan">
      <formula>0</formula>
    </cfRule>
    <cfRule type="cellIs" dxfId="685" priority="18" operator="lessThan">
      <formula>0</formula>
    </cfRule>
    <cfRule type="cellIs" dxfId="684" priority="16" operator="equal">
      <formula>0</formula>
    </cfRule>
  </conditionalFormatting>
  <conditionalFormatting sqref="W10:W19">
    <cfRule type="cellIs" dxfId="683" priority="274" operator="equal">
      <formula>$L10</formula>
    </cfRule>
    <cfRule type="cellIs" dxfId="682" priority="276" operator="equal">
      <formula>$J10</formula>
    </cfRule>
    <cfRule type="cellIs" dxfId="681" priority="277" operator="equal">
      <formula>$H10</formula>
    </cfRule>
    <cfRule type="cellIs" dxfId="680" priority="275" operator="equal">
      <formula>$K10</formula>
    </cfRule>
    <cfRule type="cellIs" dxfId="679" priority="272" operator="equal">
      <formula>$I10</formula>
    </cfRule>
    <cfRule type="cellIs" dxfId="678" priority="273" operator="equal">
      <formula>$M10</formula>
    </cfRule>
  </conditionalFormatting>
  <conditionalFormatting sqref="Y25">
    <cfRule type="cellIs" dxfId="677" priority="11" operator="equal">
      <formula>"Tolerance"</formula>
    </cfRule>
    <cfRule type="cellIs" dxfId="676" priority="10" operator="equal">
      <formula>"Malus"</formula>
    </cfRule>
    <cfRule type="cellIs" dxfId="675" priority="12" operator="equal">
      <formula>"Bonus"</formula>
    </cfRule>
  </conditionalFormatting>
  <conditionalFormatting sqref="Y20:AA21">
    <cfRule type="cellIs" dxfId="674" priority="213" operator="equal">
      <formula>$M17</formula>
    </cfRule>
    <cfRule type="cellIs" dxfId="673" priority="212" operator="equal">
      <formula>#REF!</formula>
    </cfRule>
    <cfRule type="cellIs" dxfId="672" priority="211" operator="equal">
      <formula>$J17</formula>
    </cfRule>
    <cfRule type="cellIs" dxfId="671" priority="216" operator="equal">
      <formula>$I17</formula>
    </cfRule>
    <cfRule type="cellIs" dxfId="670" priority="215" operator="equal">
      <formula>$K17</formula>
    </cfRule>
    <cfRule type="cellIs" dxfId="669" priority="214" operator="equal">
      <formula>$L17</formula>
    </cfRule>
  </conditionalFormatting>
  <conditionalFormatting sqref="Z10:Z19">
    <cfRule type="cellIs" dxfId="668" priority="202" operator="equal">
      <formula>-0.02</formula>
    </cfRule>
    <cfRule type="cellIs" dxfId="667" priority="204" operator="equal">
      <formula>0.02</formula>
    </cfRule>
    <cfRule type="cellIs" dxfId="666" priority="203" operator="equal">
      <formula>0</formula>
    </cfRule>
    <cfRule type="cellIs" dxfId="665" priority="201" operator="equal">
      <formula>-0.15</formula>
    </cfRule>
    <cfRule type="cellIs" dxfId="664" priority="200" operator="equal">
      <formula>-0.05</formula>
    </cfRule>
    <cfRule type="cellIs" dxfId="663" priority="199" operator="equal">
      <formula>-0.1</formula>
    </cfRule>
  </conditionalFormatting>
  <conditionalFormatting sqref="Z25:Z26">
    <cfRule type="cellIs" dxfId="662" priority="190" operator="greaterThan">
      <formula>0</formula>
    </cfRule>
    <cfRule type="cellIs" dxfId="661" priority="191" operator="lessThan">
      <formula>0</formula>
    </cfRule>
    <cfRule type="cellIs" dxfId="660" priority="189" operator="equal">
      <formula>0</formula>
    </cfRule>
  </conditionalFormatting>
  <conditionalFormatting sqref="AA10:AA19">
    <cfRule type="cellIs" dxfId="659" priority="206" operator="equal">
      <formula>$M10</formula>
    </cfRule>
    <cfRule type="cellIs" dxfId="658" priority="205" operator="equal">
      <formula>$I10</formula>
    </cfRule>
    <cfRule type="cellIs" dxfId="657" priority="207" operator="equal">
      <formula>$L10</formula>
    </cfRule>
    <cfRule type="cellIs" dxfId="656" priority="209" operator="equal">
      <formula>$J10</formula>
    </cfRule>
    <cfRule type="cellIs" dxfId="655" priority="208" operator="equal">
      <formula>$K10</formula>
    </cfRule>
    <cfRule type="cellIs" dxfId="654" priority="210" operator="equal">
      <formula>$H10</formula>
    </cfRule>
  </conditionalFormatting>
  <conditionalFormatting sqref="AC20:AE21">
    <cfRule type="cellIs" dxfId="653" priority="185" operator="equal">
      <formula>$I17</formula>
    </cfRule>
    <cfRule type="cellIs" dxfId="652" priority="184" operator="equal">
      <formula>$K17</formula>
    </cfRule>
    <cfRule type="cellIs" dxfId="651" priority="183" operator="equal">
      <formula>$L17</formula>
    </cfRule>
    <cfRule type="cellIs" dxfId="650" priority="182" operator="equal">
      <formula>$M17</formula>
    </cfRule>
    <cfRule type="cellIs" dxfId="649" priority="181" operator="equal">
      <formula>#REF!</formula>
    </cfRule>
    <cfRule type="cellIs" dxfId="648" priority="180" operator="equal">
      <formula>$J17</formula>
    </cfRule>
  </conditionalFormatting>
  <conditionalFormatting sqref="AD10:AD19">
    <cfRule type="cellIs" dxfId="647" priority="171" operator="equal">
      <formula>-0.02</formula>
    </cfRule>
    <cfRule type="cellIs" dxfId="646" priority="173" operator="equal">
      <formula>0.02</formula>
    </cfRule>
    <cfRule type="cellIs" dxfId="645" priority="172" operator="equal">
      <formula>0</formula>
    </cfRule>
    <cfRule type="cellIs" dxfId="644" priority="170" operator="equal">
      <formula>-0.15</formula>
    </cfRule>
    <cfRule type="cellIs" dxfId="643" priority="169" operator="equal">
      <formula>-0.05</formula>
    </cfRule>
    <cfRule type="cellIs" dxfId="642" priority="168" operator="equal">
      <formula>-0.1</formula>
    </cfRule>
  </conditionalFormatting>
  <conditionalFormatting sqref="AD25:AD26">
    <cfRule type="cellIs" dxfId="641" priority="32" operator="greaterThan">
      <formula>0</formula>
    </cfRule>
    <cfRule type="cellIs" dxfId="640" priority="31" operator="equal">
      <formula>0</formula>
    </cfRule>
    <cfRule type="cellIs" dxfId="639" priority="33" operator="lessThan">
      <formula>0</formula>
    </cfRule>
  </conditionalFormatting>
  <conditionalFormatting sqref="AE10:AE19">
    <cfRule type="cellIs" dxfId="638" priority="176" operator="equal">
      <formula>$L10</formula>
    </cfRule>
    <cfRule type="cellIs" dxfId="637" priority="174" operator="equal">
      <formula>$I10</formula>
    </cfRule>
    <cfRule type="cellIs" dxfId="636" priority="177" operator="equal">
      <formula>$K10</formula>
    </cfRule>
    <cfRule type="cellIs" dxfId="635" priority="179" operator="equal">
      <formula>$H10</formula>
    </cfRule>
    <cfRule type="cellIs" dxfId="634" priority="178" operator="equal">
      <formula>$J10</formula>
    </cfRule>
    <cfRule type="cellIs" dxfId="633" priority="175" operator="equal">
      <formula>$M10</formula>
    </cfRule>
  </conditionalFormatting>
  <conditionalFormatting sqref="AG20:AI21">
    <cfRule type="cellIs" dxfId="632" priority="152" operator="equal">
      <formula>$L17</formula>
    </cfRule>
    <cfRule type="cellIs" dxfId="631" priority="151" operator="equal">
      <formula>$M17</formula>
    </cfRule>
    <cfRule type="cellIs" dxfId="630" priority="150" operator="equal">
      <formula>#REF!</formula>
    </cfRule>
    <cfRule type="cellIs" dxfId="629" priority="149" operator="equal">
      <formula>$J17</formula>
    </cfRule>
    <cfRule type="cellIs" dxfId="628" priority="153" operator="equal">
      <formula>$K17</formula>
    </cfRule>
    <cfRule type="cellIs" dxfId="627" priority="154" operator="equal">
      <formula>$I17</formula>
    </cfRule>
  </conditionalFormatting>
  <conditionalFormatting sqref="AH10:AH19">
    <cfRule type="cellIs" dxfId="626" priority="137" operator="equal">
      <formula>-0.1</formula>
    </cfRule>
    <cfRule type="cellIs" dxfId="625" priority="138" operator="equal">
      <formula>-0.05</formula>
    </cfRule>
    <cfRule type="cellIs" dxfId="624" priority="139" operator="equal">
      <formula>-0.15</formula>
    </cfRule>
    <cfRule type="cellIs" dxfId="623" priority="140" operator="equal">
      <formula>-0.02</formula>
    </cfRule>
    <cfRule type="cellIs" dxfId="622" priority="141" operator="equal">
      <formula>0</formula>
    </cfRule>
    <cfRule type="cellIs" dxfId="621" priority="142" operator="equal">
      <formula>0.02</formula>
    </cfRule>
  </conditionalFormatting>
  <conditionalFormatting sqref="AH25:AH26">
    <cfRule type="cellIs" dxfId="620" priority="28" operator="equal">
      <formula>0</formula>
    </cfRule>
    <cfRule type="cellIs" dxfId="619" priority="29" operator="greaterThan">
      <formula>0</formula>
    </cfRule>
    <cfRule type="cellIs" dxfId="618" priority="30" operator="lessThan">
      <formula>0</formula>
    </cfRule>
  </conditionalFormatting>
  <conditionalFormatting sqref="AI10:AI19">
    <cfRule type="cellIs" dxfId="617" priority="146" operator="equal">
      <formula>$K10</formula>
    </cfRule>
    <cfRule type="cellIs" dxfId="616" priority="145" operator="equal">
      <formula>$L10</formula>
    </cfRule>
    <cfRule type="cellIs" dxfId="615" priority="144" operator="equal">
      <formula>$M10</formula>
    </cfRule>
    <cfRule type="cellIs" dxfId="614" priority="143" operator="equal">
      <formula>$I10</formula>
    </cfRule>
    <cfRule type="cellIs" dxfId="613" priority="148" operator="equal">
      <formula>$H10</formula>
    </cfRule>
    <cfRule type="cellIs" dxfId="612" priority="147" operator="equal">
      <formula>$J10</formula>
    </cfRule>
  </conditionalFormatting>
  <conditionalFormatting sqref="AK25">
    <cfRule type="cellIs" dxfId="611" priority="7" operator="equal">
      <formula>"Malus"</formula>
    </cfRule>
    <cfRule type="cellIs" dxfId="610" priority="8" operator="equal">
      <formula>"Tolerance"</formula>
    </cfRule>
    <cfRule type="cellIs" dxfId="609" priority="9" operator="equal">
      <formula>"Bonus"</formula>
    </cfRule>
  </conditionalFormatting>
  <conditionalFormatting sqref="AK20:AM21">
    <cfRule type="cellIs" dxfId="608" priority="123" operator="equal">
      <formula>$I17</formula>
    </cfRule>
    <cfRule type="cellIs" dxfId="607" priority="122" operator="equal">
      <formula>$K17</formula>
    </cfRule>
    <cfRule type="cellIs" dxfId="606" priority="121" operator="equal">
      <formula>$L17</formula>
    </cfRule>
    <cfRule type="cellIs" dxfId="605" priority="120" operator="equal">
      <formula>$M17</formula>
    </cfRule>
    <cfRule type="cellIs" dxfId="604" priority="119" operator="equal">
      <formula>#REF!</formula>
    </cfRule>
    <cfRule type="cellIs" dxfId="603" priority="118" operator="equal">
      <formula>$J17</formula>
    </cfRule>
  </conditionalFormatting>
  <conditionalFormatting sqref="AL10:AL19">
    <cfRule type="cellIs" dxfId="602" priority="111" operator="equal">
      <formula>0.02</formula>
    </cfRule>
    <cfRule type="cellIs" dxfId="601" priority="110" operator="equal">
      <formula>0</formula>
    </cfRule>
    <cfRule type="cellIs" dxfId="600" priority="109" operator="equal">
      <formula>-0.02</formula>
    </cfRule>
    <cfRule type="cellIs" dxfId="599" priority="108" operator="equal">
      <formula>-0.15</formula>
    </cfRule>
    <cfRule type="cellIs" dxfId="598" priority="107" operator="equal">
      <formula>-0.05</formula>
    </cfRule>
    <cfRule type="cellIs" dxfId="597" priority="106" operator="equal">
      <formula>-0.1</formula>
    </cfRule>
  </conditionalFormatting>
  <conditionalFormatting sqref="AL25:AL26">
    <cfRule type="cellIs" dxfId="596" priority="25" operator="equal">
      <formula>0</formula>
    </cfRule>
    <cfRule type="cellIs" dxfId="595" priority="26" operator="greaterThan">
      <formula>0</formula>
    </cfRule>
    <cfRule type="cellIs" dxfId="594" priority="27" operator="lessThan">
      <formula>0</formula>
    </cfRule>
  </conditionalFormatting>
  <conditionalFormatting sqref="AM10:AM19">
    <cfRule type="cellIs" dxfId="593" priority="117" operator="equal">
      <formula>$H10</formula>
    </cfRule>
    <cfRule type="cellIs" dxfId="592" priority="116" operator="equal">
      <formula>$J10</formula>
    </cfRule>
    <cfRule type="cellIs" dxfId="591" priority="115" operator="equal">
      <formula>$K10</formula>
    </cfRule>
    <cfRule type="cellIs" dxfId="590" priority="114" operator="equal">
      <formula>$L10</formula>
    </cfRule>
    <cfRule type="cellIs" dxfId="589" priority="112" operator="equal">
      <formula>$I10</formula>
    </cfRule>
    <cfRule type="cellIs" dxfId="588" priority="113" operator="equal">
      <formula>$M10</formula>
    </cfRule>
  </conditionalFormatting>
  <conditionalFormatting sqref="AO25">
    <cfRule type="cellIs" dxfId="587" priority="4" operator="equal">
      <formula>"Malus"</formula>
    </cfRule>
    <cfRule type="cellIs" dxfId="586" priority="6" operator="equal">
      <formula>"Bonus"</formula>
    </cfRule>
    <cfRule type="cellIs" dxfId="585" priority="5" operator="equal">
      <formula>"Tolerance"</formula>
    </cfRule>
  </conditionalFormatting>
  <conditionalFormatting sqref="AO20:AQ21">
    <cfRule type="cellIs" dxfId="584" priority="92" operator="equal">
      <formula>$I17</formula>
    </cfRule>
    <cfRule type="cellIs" dxfId="583" priority="91" operator="equal">
      <formula>$K17</formula>
    </cfRule>
    <cfRule type="cellIs" dxfId="582" priority="90" operator="equal">
      <formula>$L17</formula>
    </cfRule>
    <cfRule type="cellIs" dxfId="581" priority="89" operator="equal">
      <formula>$M17</formula>
    </cfRule>
    <cfRule type="cellIs" dxfId="580" priority="88" operator="equal">
      <formula>#REF!</formula>
    </cfRule>
    <cfRule type="cellIs" dxfId="579" priority="87" operator="equal">
      <formula>$J17</formula>
    </cfRule>
  </conditionalFormatting>
  <conditionalFormatting sqref="AP10:AP19">
    <cfRule type="cellIs" dxfId="578" priority="79" operator="equal">
      <formula>0</formula>
    </cfRule>
    <cfRule type="cellIs" dxfId="577" priority="78" operator="equal">
      <formula>-0.02</formula>
    </cfRule>
    <cfRule type="cellIs" dxfId="576" priority="77" operator="equal">
      <formula>-0.15</formula>
    </cfRule>
    <cfRule type="cellIs" dxfId="575" priority="76" operator="equal">
      <formula>-0.05</formula>
    </cfRule>
    <cfRule type="cellIs" dxfId="574" priority="75" operator="equal">
      <formula>-0.1</formula>
    </cfRule>
    <cfRule type="cellIs" dxfId="573" priority="80" operator="equal">
      <formula>0.02</formula>
    </cfRule>
  </conditionalFormatting>
  <conditionalFormatting sqref="AP25:AP26">
    <cfRule type="cellIs" dxfId="572" priority="22" operator="equal">
      <formula>0</formula>
    </cfRule>
    <cfRule type="cellIs" dxfId="571" priority="24" operator="lessThan">
      <formula>0</formula>
    </cfRule>
    <cfRule type="cellIs" dxfId="570" priority="23" operator="greaterThan">
      <formula>0</formula>
    </cfRule>
  </conditionalFormatting>
  <conditionalFormatting sqref="AQ10:AQ19">
    <cfRule type="cellIs" dxfId="569" priority="85" operator="equal">
      <formula>$J10</formula>
    </cfRule>
    <cfRule type="cellIs" dxfId="568" priority="86" operator="equal">
      <formula>$H10</formula>
    </cfRule>
    <cfRule type="cellIs" dxfId="567" priority="81" operator="equal">
      <formula>$I10</formula>
    </cfRule>
    <cfRule type="cellIs" dxfId="566" priority="82" operator="equal">
      <formula>$M10</formula>
    </cfRule>
    <cfRule type="cellIs" dxfId="565" priority="83" operator="equal">
      <formula>$L10</formula>
    </cfRule>
    <cfRule type="cellIs" dxfId="564" priority="84" operator="equal">
      <formula>$K10</formula>
    </cfRule>
  </conditionalFormatting>
  <conditionalFormatting sqref="AS25">
    <cfRule type="cellIs" dxfId="563" priority="3" operator="equal">
      <formula>"Bonus"</formula>
    </cfRule>
    <cfRule type="cellIs" dxfId="562" priority="2" operator="equal">
      <formula>"Tolerance"</formula>
    </cfRule>
    <cfRule type="cellIs" dxfId="561" priority="1" operator="equal">
      <formula>"Malus"</formula>
    </cfRule>
  </conditionalFormatting>
  <conditionalFormatting sqref="AS20:AU21">
    <cfRule type="cellIs" dxfId="560" priority="56" operator="equal">
      <formula>$J17</formula>
    </cfRule>
    <cfRule type="cellIs" dxfId="559" priority="61" operator="equal">
      <formula>$I17</formula>
    </cfRule>
    <cfRule type="cellIs" dxfId="558" priority="57" operator="equal">
      <formula>#REF!</formula>
    </cfRule>
    <cfRule type="cellIs" dxfId="557" priority="60" operator="equal">
      <formula>$K17</formula>
    </cfRule>
    <cfRule type="cellIs" dxfId="556" priority="59" operator="equal">
      <formula>$L17</formula>
    </cfRule>
    <cfRule type="cellIs" dxfId="555" priority="58" operator="equal">
      <formula>$M17</formula>
    </cfRule>
  </conditionalFormatting>
  <conditionalFormatting sqref="AT10:AT19">
    <cfRule type="cellIs" dxfId="554" priority="44" operator="equal">
      <formula>-0.1</formula>
    </cfRule>
    <cfRule type="cellIs" dxfId="553" priority="45" operator="equal">
      <formula>-0.05</formula>
    </cfRule>
    <cfRule type="cellIs" dxfId="552" priority="47" operator="equal">
      <formula>-0.02</formula>
    </cfRule>
    <cfRule type="cellIs" dxfId="551" priority="48" operator="equal">
      <formula>0</formula>
    </cfRule>
    <cfRule type="cellIs" dxfId="550" priority="49" operator="equal">
      <formula>0.02</formula>
    </cfRule>
    <cfRule type="cellIs" dxfId="549" priority="46" operator="equal">
      <formula>-0.15</formula>
    </cfRule>
  </conditionalFormatting>
  <conditionalFormatting sqref="AT25:AT26">
    <cfRule type="cellIs" dxfId="548" priority="21" operator="lessThan">
      <formula>0</formula>
    </cfRule>
    <cfRule type="cellIs" dxfId="547" priority="20" operator="greaterThan">
      <formula>0</formula>
    </cfRule>
    <cfRule type="cellIs" dxfId="546" priority="19" operator="equal">
      <formula>0</formula>
    </cfRule>
  </conditionalFormatting>
  <conditionalFormatting sqref="AU10:AU19">
    <cfRule type="cellIs" dxfId="545" priority="55" operator="equal">
      <formula>$H10</formula>
    </cfRule>
    <cfRule type="cellIs" dxfId="544" priority="54" operator="equal">
      <formula>$J10</formula>
    </cfRule>
    <cfRule type="cellIs" dxfId="543" priority="53" operator="equal">
      <formula>$K10</formula>
    </cfRule>
    <cfRule type="cellIs" dxfId="542" priority="52" operator="equal">
      <formula>$L10</formula>
    </cfRule>
    <cfRule type="cellIs" dxfId="541" priority="50" operator="equal">
      <formula>$I10</formula>
    </cfRule>
    <cfRule type="cellIs" dxfId="540" priority="51" operator="equal">
      <formula>$M10</formula>
    </cfRule>
  </conditionalFormatting>
  <dataValidations count="5">
    <dataValidation type="list" allowBlank="1" showInputMessage="1" showErrorMessage="1" sqref="Q20:Q21" xr:uid="{8E042861-F164-4188-AEF6-6A66A5E54DB3}">
      <formula1>$I$20:$M$20</formula1>
    </dataValidation>
    <dataValidation type="list" allowBlank="1" showInputMessage="1" showErrorMessage="1" sqref="U10 U19 U14:U15 AG10 AS14:AS15 AG19 Y10 Y19 Y14:Y15 AS10 AS19 AG14:AG15 AK10 AK19 AK14:AK15 AO10 AO19 AO14:AO15 AC10 AC19 AC14:AC15" xr:uid="{972EF7D8-300D-47F9-B1B2-D5A5F7D66F4E}">
      <formula1>$H10:$M10</formula1>
    </dataValidation>
    <dataValidation type="list" allowBlank="1" showInputMessage="1" showErrorMessage="1" sqref="U11 U16:U18 AG11 AS16:AS18 Y11 Y16:Y18 AS11 AG16:AG18 AK11 AK16:AK18 AO11 AO16:AO18 AC11 AC16:AC18" xr:uid="{A7E17B9A-CD49-4DA5-B8CD-C2D94923DE28}">
      <formula1>$I11:$M11</formula1>
    </dataValidation>
    <dataValidation type="list" allowBlank="1" showInputMessage="1" showErrorMessage="1" sqref="AC12 AG12 Y12 AS12 AK12 AO12 U12" xr:uid="{C97FA608-DBD6-4718-9C8E-66E6386B4AB0}">
      <formula1>$H$2:$K$2</formula1>
    </dataValidation>
    <dataValidation type="list" allowBlank="1" showInputMessage="1" showErrorMessage="1" sqref="U13 AG13 Y13 AS13 AK13 AO13 AC13" xr:uid="{558CF10C-69D3-48E9-835D-3E79CF4B9CAF}">
      <formula1>$H$3:$J$3</formula1>
    </dataValidation>
  </dataValidations>
  <pageMargins left="0.7" right="0.7" top="0.75" bottom="0.75" header="0.3" footer="0.3"/>
  <pageSetup paperSize="9" orientation="portrait" r:id="rId1"/>
  <ignoredErrors>
    <ignoredError sqref="N9"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1B3BB-BCD6-48A9-8045-6411C196BD0E}">
  <sheetPr>
    <tabColor theme="8"/>
  </sheetPr>
  <dimension ref="A1:AV28"/>
  <sheetViews>
    <sheetView zoomScale="71" workbookViewId="0">
      <selection activeCell="E4" sqref="E4"/>
    </sheetView>
  </sheetViews>
  <sheetFormatPr defaultColWidth="9" defaultRowHeight="12.75" outlineLevelCol="1" x14ac:dyDescent="0.2"/>
  <cols>
    <col min="1" max="1" width="6.85546875" style="8" customWidth="1"/>
    <col min="2" max="2" width="12.28515625" style="8" bestFit="1" customWidth="1"/>
    <col min="3" max="3" width="29.140625" style="73" customWidth="1"/>
    <col min="4" max="4" width="87.42578125" style="70" customWidth="1"/>
    <col min="5" max="5" width="13" style="8" customWidth="1"/>
    <col min="6" max="6" width="12.5703125" style="68" customWidth="1"/>
    <col min="7" max="7" width="3.28515625" style="8" customWidth="1"/>
    <col min="8" max="13" width="12" style="8" customWidth="1"/>
    <col min="14" max="14" width="3.28515625" style="8" customWidth="1"/>
    <col min="15" max="15" width="61.42578125" style="8" customWidth="1"/>
    <col min="16" max="16" width="3.28515625" style="8" customWidth="1"/>
    <col min="17" max="17" width="12" style="8" customWidth="1"/>
    <col min="18" max="18" width="9.85546875" style="8" customWidth="1"/>
    <col min="19" max="19" width="9.85546875" style="8" customWidth="1" outlineLevel="1"/>
    <col min="20" max="20" width="3.28515625" style="8" customWidth="1"/>
    <col min="21" max="21" width="12" style="8" customWidth="1"/>
    <col min="22" max="22" width="9.85546875" style="8" customWidth="1"/>
    <col min="23" max="23" width="9.85546875" style="8" hidden="1" customWidth="1" outlineLevel="1"/>
    <col min="24" max="24" width="3.28515625" style="8" customWidth="1" collapsed="1"/>
    <col min="25" max="25" width="12" style="8" customWidth="1"/>
    <col min="26" max="26" width="9.85546875" style="8" customWidth="1"/>
    <col min="27" max="27" width="9.85546875" style="8" hidden="1" customWidth="1" outlineLevel="1"/>
    <col min="28" max="28" width="3.28515625" style="8" customWidth="1" collapsed="1"/>
    <col min="29" max="29" width="12" style="8" customWidth="1"/>
    <col min="30" max="30" width="9.85546875" style="8" customWidth="1"/>
    <col min="31" max="31" width="9.85546875" style="8" hidden="1" customWidth="1" outlineLevel="1"/>
    <col min="32" max="32" width="3.28515625" style="8" customWidth="1" collapsed="1"/>
    <col min="33" max="33" width="12" style="8" customWidth="1"/>
    <col min="34" max="34" width="9.85546875" style="8" customWidth="1"/>
    <col min="35" max="35" width="9.85546875" style="8" hidden="1" customWidth="1" outlineLevel="1"/>
    <col min="36" max="36" width="3.28515625" style="8" customWidth="1" collapsed="1"/>
    <col min="37" max="37" width="12" style="8" customWidth="1"/>
    <col min="38" max="38" width="9.85546875" style="8" customWidth="1"/>
    <col min="39" max="39" width="9.85546875" style="8" hidden="1" customWidth="1" outlineLevel="1"/>
    <col min="40" max="40" width="3.28515625" style="8" customWidth="1" collapsed="1"/>
    <col min="41" max="41" width="12" style="8" customWidth="1"/>
    <col min="42" max="42" width="9.85546875" style="8" customWidth="1"/>
    <col min="43" max="43" width="9.85546875" style="8" hidden="1" customWidth="1" outlineLevel="1"/>
    <col min="44" max="44" width="3.28515625" style="8" customWidth="1" collapsed="1"/>
    <col min="45" max="45" width="12" style="8" customWidth="1"/>
    <col min="46" max="46" width="9.85546875" style="8" customWidth="1"/>
    <col min="47" max="47" width="9.85546875" style="8" hidden="1" customWidth="1" outlineLevel="1"/>
    <col min="48" max="48" width="9" style="8" collapsed="1"/>
    <col min="49" max="16384" width="9" style="8"/>
  </cols>
  <sheetData>
    <row r="1" spans="1:47" s="13" customFormat="1" ht="73.150000000000006" customHeight="1" thickBot="1" x14ac:dyDescent="0.25">
      <c r="A1" s="147" t="s">
        <v>2</v>
      </c>
      <c r="B1" s="148"/>
      <c r="C1" s="148"/>
      <c r="D1" s="148"/>
      <c r="E1" s="148"/>
      <c r="F1" s="149"/>
      <c r="G1" s="60"/>
      <c r="H1" s="171"/>
      <c r="I1" s="171"/>
      <c r="J1" s="171"/>
      <c r="K1" s="171"/>
    </row>
    <row r="2" spans="1:47" s="13" customFormat="1" ht="15.75" hidden="1" x14ac:dyDescent="0.25">
      <c r="A2" s="14"/>
      <c r="B2" s="25"/>
      <c r="C2" s="25"/>
      <c r="D2" s="69"/>
      <c r="E2" s="25"/>
      <c r="H2" s="80" t="str">
        <f>H12</f>
        <v>Earlier 
than defined</v>
      </c>
      <c r="I2" s="80" t="str">
        <f>I12</f>
        <v xml:space="preserve">On time </v>
      </c>
      <c r="J2" s="80" t="str">
        <f>J12</f>
        <v>1 day late</v>
      </c>
      <c r="K2" s="80" t="str">
        <f>M12</f>
        <v>More than 
1 day late</v>
      </c>
      <c r="L2" s="80"/>
    </row>
    <row r="3" spans="1:47" s="13" customFormat="1" ht="15.75" hidden="1" x14ac:dyDescent="0.25">
      <c r="A3" s="14"/>
      <c r="B3" s="25"/>
      <c r="C3" s="25"/>
      <c r="D3" s="69"/>
      <c r="E3" s="25"/>
      <c r="H3" s="80" t="str">
        <f>H13</f>
        <v xml:space="preserve">Earlier 
than defined </v>
      </c>
      <c r="I3" s="80" t="str">
        <f>I13</f>
        <v xml:space="preserve">On time </v>
      </c>
      <c r="J3" s="80" t="str">
        <f>M13</f>
        <v xml:space="preserve">Later 
than defined </v>
      </c>
      <c r="K3" s="80"/>
      <c r="L3" s="80"/>
    </row>
    <row r="4" spans="1:47" s="13" customFormat="1" ht="15.75" x14ac:dyDescent="0.25">
      <c r="A4" s="14"/>
      <c r="B4" s="25"/>
      <c r="C4" s="25"/>
      <c r="D4" s="69"/>
      <c r="E4" s="25"/>
      <c r="H4" s="80"/>
      <c r="I4" s="80"/>
      <c r="J4" s="80"/>
      <c r="K4" s="80"/>
      <c r="L4" s="80"/>
    </row>
    <row r="5" spans="1:47" s="13" customFormat="1" x14ac:dyDescent="0.2">
      <c r="A5" s="38" t="s">
        <v>27</v>
      </c>
      <c r="B5" s="38" t="s">
        <v>131</v>
      </c>
      <c r="C5" s="25"/>
      <c r="D5" s="69"/>
      <c r="E5" s="25"/>
      <c r="K5" s="80"/>
      <c r="L5" s="80"/>
    </row>
    <row r="6" spans="1:47" s="13" customFormat="1" ht="12.95" customHeight="1" thickBot="1" x14ac:dyDescent="0.25">
      <c r="B6" s="25"/>
      <c r="C6" s="25"/>
      <c r="D6" s="69"/>
      <c r="E6" s="25"/>
    </row>
    <row r="7" spans="1:47" s="13" customFormat="1" ht="18" customHeight="1" thickBot="1" x14ac:dyDescent="0.25">
      <c r="B7" s="25"/>
      <c r="C7" s="25"/>
      <c r="D7" s="69"/>
      <c r="E7" s="25"/>
      <c r="H7" s="172" t="s">
        <v>29</v>
      </c>
      <c r="I7" s="173"/>
      <c r="J7" s="173"/>
      <c r="K7" s="173"/>
      <c r="L7" s="173"/>
      <c r="M7" s="174"/>
      <c r="N7" s="26"/>
      <c r="O7" s="26"/>
      <c r="P7" s="26"/>
      <c r="Q7" s="172" t="s">
        <v>30</v>
      </c>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4"/>
    </row>
    <row r="8" spans="1:47" s="13" customFormat="1" ht="23.65" customHeight="1" x14ac:dyDescent="0.25">
      <c r="B8" s="25"/>
      <c r="C8" s="117"/>
      <c r="D8" s="116"/>
      <c r="E8" s="117"/>
      <c r="F8" s="62"/>
      <c r="G8" s="118"/>
      <c r="H8" s="90" t="s">
        <v>10</v>
      </c>
      <c r="I8" s="91" t="s">
        <v>31</v>
      </c>
      <c r="J8" s="175" t="s">
        <v>32</v>
      </c>
      <c r="K8" s="175"/>
      <c r="L8" s="175"/>
      <c r="M8" s="175"/>
      <c r="N8" s="119"/>
      <c r="O8" s="119"/>
      <c r="P8" s="119"/>
      <c r="Q8" s="194" t="s">
        <v>33</v>
      </c>
      <c r="R8" s="195"/>
      <c r="S8" s="196"/>
      <c r="U8" s="191" t="s">
        <v>34</v>
      </c>
      <c r="V8" s="192"/>
      <c r="W8" s="193"/>
      <c r="Y8" s="165" t="s">
        <v>35</v>
      </c>
      <c r="Z8" s="166"/>
      <c r="AA8" s="167"/>
      <c r="AC8" s="168" t="s">
        <v>36</v>
      </c>
      <c r="AD8" s="169"/>
      <c r="AE8" s="170"/>
      <c r="AG8" s="182" t="s">
        <v>37</v>
      </c>
      <c r="AH8" s="183"/>
      <c r="AI8" s="184"/>
      <c r="AK8" s="179" t="s">
        <v>38</v>
      </c>
      <c r="AL8" s="180"/>
      <c r="AM8" s="181"/>
      <c r="AO8" s="168" t="s">
        <v>39</v>
      </c>
      <c r="AP8" s="169"/>
      <c r="AQ8" s="170"/>
      <c r="AS8" s="176" t="s">
        <v>40</v>
      </c>
      <c r="AT8" s="177"/>
      <c r="AU8" s="178"/>
    </row>
    <row r="9" spans="1:47" s="15" customFormat="1" ht="40.9" customHeight="1" x14ac:dyDescent="0.2">
      <c r="A9" s="23" t="s">
        <v>41</v>
      </c>
      <c r="B9" s="23" t="s">
        <v>42</v>
      </c>
      <c r="C9" s="24" t="s">
        <v>43</v>
      </c>
      <c r="D9" s="24" t="s">
        <v>44</v>
      </c>
      <c r="E9" s="24" t="s">
        <v>45</v>
      </c>
      <c r="F9" s="63" t="s">
        <v>46</v>
      </c>
      <c r="G9" s="120"/>
      <c r="H9" s="121">
        <v>0.02</v>
      </c>
      <c r="I9" s="122">
        <v>0</v>
      </c>
      <c r="J9" s="123">
        <v>-0.02</v>
      </c>
      <c r="K9" s="124">
        <v>-0.05</v>
      </c>
      <c r="L9" s="125">
        <v>-0.1</v>
      </c>
      <c r="M9" s="126">
        <v>-0.15</v>
      </c>
      <c r="N9" s="127"/>
      <c r="O9" s="29" t="s">
        <v>47</v>
      </c>
      <c r="P9" s="127"/>
      <c r="Q9" s="128" t="s">
        <v>48</v>
      </c>
      <c r="R9" s="128" t="s">
        <v>49</v>
      </c>
      <c r="S9" s="61" t="s">
        <v>50</v>
      </c>
      <c r="U9" s="128" t="s">
        <v>48</v>
      </c>
      <c r="V9" s="128" t="s">
        <v>49</v>
      </c>
      <c r="W9" s="61" t="s">
        <v>50</v>
      </c>
      <c r="Y9" s="128" t="s">
        <v>48</v>
      </c>
      <c r="Z9" s="128" t="s">
        <v>49</v>
      </c>
      <c r="AA9" s="61" t="s">
        <v>50</v>
      </c>
      <c r="AC9" s="128" t="s">
        <v>48</v>
      </c>
      <c r="AD9" s="128" t="s">
        <v>49</v>
      </c>
      <c r="AE9" s="61" t="s">
        <v>50</v>
      </c>
      <c r="AG9" s="128" t="s">
        <v>48</v>
      </c>
      <c r="AH9" s="128" t="s">
        <v>49</v>
      </c>
      <c r="AI9" s="61" t="s">
        <v>50</v>
      </c>
      <c r="AK9" s="128" t="s">
        <v>48</v>
      </c>
      <c r="AL9" s="128" t="s">
        <v>49</v>
      </c>
      <c r="AM9" s="61" t="s">
        <v>50</v>
      </c>
      <c r="AO9" s="128" t="s">
        <v>48</v>
      </c>
      <c r="AP9" s="128" t="s">
        <v>49</v>
      </c>
      <c r="AQ9" s="61" t="s">
        <v>50</v>
      </c>
      <c r="AS9" s="128" t="s">
        <v>48</v>
      </c>
      <c r="AT9" s="128" t="s">
        <v>49</v>
      </c>
      <c r="AU9" s="61" t="s">
        <v>50</v>
      </c>
    </row>
    <row r="10" spans="1:47" s="34" customFormat="1" ht="75" x14ac:dyDescent="0.2">
      <c r="A10" s="129">
        <v>1</v>
      </c>
      <c r="B10" s="129" t="s">
        <v>51</v>
      </c>
      <c r="C10" s="42" t="s">
        <v>52</v>
      </c>
      <c r="D10" s="210" t="s">
        <v>53</v>
      </c>
      <c r="E10" s="52" t="s">
        <v>54</v>
      </c>
      <c r="F10" s="64">
        <v>0.1</v>
      </c>
      <c r="G10" s="131"/>
      <c r="H10" s="103" t="s">
        <v>55</v>
      </c>
      <c r="I10" s="104" t="s">
        <v>56</v>
      </c>
      <c r="J10" s="103" t="s">
        <v>57</v>
      </c>
      <c r="K10" s="103" t="s">
        <v>58</v>
      </c>
      <c r="L10" s="103" t="s">
        <v>59</v>
      </c>
      <c r="M10" s="47" t="s">
        <v>60</v>
      </c>
      <c r="N10" s="33"/>
      <c r="O10" s="39" t="s">
        <v>61</v>
      </c>
      <c r="P10" s="33"/>
      <c r="Q10" s="82"/>
      <c r="R10" s="82"/>
      <c r="S10" s="82"/>
      <c r="U10" s="94"/>
      <c r="V10" s="132" t="str">
        <f>_xlfn.XLOOKUP(U10,$H10:$M10,$H$9:$M$9,"",0)</f>
        <v/>
      </c>
      <c r="W10" s="74" t="str">
        <f>IF(V10&gt;=0,"",V10*$F10)</f>
        <v/>
      </c>
      <c r="Y10" s="94"/>
      <c r="Z10" s="132" t="str">
        <f>_xlfn.XLOOKUP(Y10,$H10:$M10,$H$9:$M$9,"",0)</f>
        <v/>
      </c>
      <c r="AA10" s="74" t="str">
        <f>IF(Z10&gt;=0,"",Z10*$F10)</f>
        <v/>
      </c>
      <c r="AC10" s="94"/>
      <c r="AD10" s="132" t="str">
        <f>_xlfn.XLOOKUP(AC10,$H10:$M10,$H$9:$M$9,"",0)</f>
        <v/>
      </c>
      <c r="AE10" s="74" t="str">
        <f>IF(AD10&gt;=0,"",AD10*$F10)</f>
        <v/>
      </c>
      <c r="AG10" s="94"/>
      <c r="AH10" s="132" t="str">
        <f>_xlfn.XLOOKUP(AG10,$H10:$M10,$H$9:$M$9,"",0)</f>
        <v/>
      </c>
      <c r="AI10" s="74" t="str">
        <f>IF(AH10&gt;=0,"",AH10*$F10)</f>
        <v/>
      </c>
      <c r="AK10" s="94"/>
      <c r="AL10" s="132" t="str">
        <f>_xlfn.XLOOKUP(AK10,$H10:$M10,$H$9:$M$9,"",0)</f>
        <v/>
      </c>
      <c r="AM10" s="74" t="str">
        <f>IF(AL10&gt;=0,"",AL10*$F10)</f>
        <v/>
      </c>
      <c r="AO10" s="94"/>
      <c r="AP10" s="132" t="str">
        <f>_xlfn.XLOOKUP(AO10,$H10:$M10,$H$9:$M$9,"",0)</f>
        <v/>
      </c>
      <c r="AQ10" s="74" t="str">
        <f>IF(AP10&gt;=0,"",AP10*$F10)</f>
        <v/>
      </c>
      <c r="AS10" s="94"/>
      <c r="AT10" s="132" t="str">
        <f>_xlfn.XLOOKUP(AS10,$H10:$M10,$H$9:$M$9,"",0)</f>
        <v/>
      </c>
      <c r="AU10" s="74" t="str">
        <f>IF(AT10&gt;=0,"",AT10*$F10)</f>
        <v/>
      </c>
    </row>
    <row r="11" spans="1:47" s="34" customFormat="1" ht="98.65" customHeight="1" x14ac:dyDescent="0.2">
      <c r="A11" s="54">
        <v>2</v>
      </c>
      <c r="B11" s="54" t="s">
        <v>62</v>
      </c>
      <c r="C11" s="46" t="s">
        <v>63</v>
      </c>
      <c r="D11" s="133" t="s">
        <v>64</v>
      </c>
      <c r="E11" s="53" t="s">
        <v>54</v>
      </c>
      <c r="F11" s="65">
        <v>0.1</v>
      </c>
      <c r="G11" s="131"/>
      <c r="H11" s="59" t="s">
        <v>65</v>
      </c>
      <c r="I11" s="48" t="s">
        <v>66</v>
      </c>
      <c r="J11" s="51" t="s">
        <v>57</v>
      </c>
      <c r="K11" s="51" t="s">
        <v>58</v>
      </c>
      <c r="L11" s="51" t="s">
        <v>59</v>
      </c>
      <c r="M11" s="45" t="s">
        <v>60</v>
      </c>
      <c r="N11" s="33"/>
      <c r="O11" s="89" t="s">
        <v>67</v>
      </c>
      <c r="P11" s="33"/>
      <c r="Q11" s="83"/>
      <c r="R11" s="83"/>
      <c r="S11" s="83"/>
      <c r="U11" s="95"/>
      <c r="V11" s="134" t="str">
        <f t="shared" ref="V11:V19" si="0">_xlfn.XLOOKUP(U11,$H11:$M11,$H$9:$M$9,"",0)</f>
        <v/>
      </c>
      <c r="W11" s="75" t="str">
        <f t="shared" ref="W11:W19" si="1">IF(V11&gt;=0,"",V11*$F11)</f>
        <v/>
      </c>
      <c r="Y11" s="95"/>
      <c r="Z11" s="134" t="str">
        <f t="shared" ref="Z11:Z19" si="2">_xlfn.XLOOKUP(Y11,$H11:$M11,$H$9:$M$9,"",0)</f>
        <v/>
      </c>
      <c r="AA11" s="75" t="str">
        <f t="shared" ref="AA11:AA19" si="3">IF(Z11&gt;=0,"",Z11*$F11)</f>
        <v/>
      </c>
      <c r="AC11" s="95"/>
      <c r="AD11" s="134" t="str">
        <f t="shared" ref="AD11:AD19" si="4">_xlfn.XLOOKUP(AC11,$H11:$M11,$H$9:$M$9,"",0)</f>
        <v/>
      </c>
      <c r="AE11" s="75" t="str">
        <f t="shared" ref="AE11:AE19" si="5">IF(AD11&gt;=0,"",AD11*$F11)</f>
        <v/>
      </c>
      <c r="AG11" s="95"/>
      <c r="AH11" s="134" t="str">
        <f t="shared" ref="AH11:AH19" si="6">_xlfn.XLOOKUP(AG11,$H11:$M11,$H$9:$M$9,"",0)</f>
        <v/>
      </c>
      <c r="AI11" s="75" t="str">
        <f t="shared" ref="AI11:AI19" si="7">IF(AH11&gt;=0,"",AH11*$F11)</f>
        <v/>
      </c>
      <c r="AK11" s="95"/>
      <c r="AL11" s="134" t="str">
        <f t="shared" ref="AL11:AL19" si="8">_xlfn.XLOOKUP(AK11,$H11:$M11,$H$9:$M$9,"",0)</f>
        <v/>
      </c>
      <c r="AM11" s="75" t="str">
        <f t="shared" ref="AM11:AM19" si="9">IF(AL11&gt;=0,"",AL11*$F11)</f>
        <v/>
      </c>
      <c r="AO11" s="95"/>
      <c r="AP11" s="134" t="str">
        <f t="shared" ref="AP11:AP19" si="10">_xlfn.XLOOKUP(AO11,$H11:$M11,$H$9:$M$9,"",0)</f>
        <v/>
      </c>
      <c r="AQ11" s="75" t="str">
        <f t="shared" ref="AQ11:AQ19" si="11">IF(AP11&gt;=0,"",AP11*$F11)</f>
        <v/>
      </c>
      <c r="AS11" s="95"/>
      <c r="AT11" s="134" t="str">
        <f t="shared" ref="AT11:AT19" si="12">_xlfn.XLOOKUP(AS11,$H11:$M11,$H$9:$M$9,"",0)</f>
        <v/>
      </c>
      <c r="AU11" s="75" t="str">
        <f t="shared" ref="AU11:AU19" si="13">IF(AT11&gt;=0,"",AT11*$F11)</f>
        <v/>
      </c>
    </row>
    <row r="12" spans="1:47" s="34" customFormat="1" ht="76.5" x14ac:dyDescent="0.2">
      <c r="A12" s="54">
        <v>3</v>
      </c>
      <c r="B12" s="54" t="s">
        <v>62</v>
      </c>
      <c r="C12" s="46" t="s">
        <v>68</v>
      </c>
      <c r="D12" s="133" t="s">
        <v>69</v>
      </c>
      <c r="E12" s="53" t="s">
        <v>54</v>
      </c>
      <c r="F12" s="65">
        <v>0.1</v>
      </c>
      <c r="G12" s="131"/>
      <c r="H12" s="51" t="s">
        <v>70</v>
      </c>
      <c r="I12" s="51" t="s">
        <v>76</v>
      </c>
      <c r="J12" s="51" t="s">
        <v>56</v>
      </c>
      <c r="K12" s="59" t="s">
        <v>65</v>
      </c>
      <c r="L12" s="59" t="s">
        <v>65</v>
      </c>
      <c r="M12" s="45" t="s">
        <v>71</v>
      </c>
      <c r="N12" s="33"/>
      <c r="O12" s="89" t="s">
        <v>72</v>
      </c>
      <c r="P12" s="33"/>
      <c r="Q12" s="83"/>
      <c r="R12" s="83"/>
      <c r="S12" s="83"/>
      <c r="U12" s="95"/>
      <c r="V12" s="134" t="str">
        <f t="shared" si="0"/>
        <v/>
      </c>
      <c r="W12" s="75" t="str">
        <f t="shared" si="1"/>
        <v/>
      </c>
      <c r="Y12" s="95"/>
      <c r="Z12" s="134" t="str">
        <f t="shared" si="2"/>
        <v/>
      </c>
      <c r="AA12" s="75" t="str">
        <f t="shared" si="3"/>
        <v/>
      </c>
      <c r="AC12" s="95"/>
      <c r="AD12" s="134" t="str">
        <f t="shared" si="4"/>
        <v/>
      </c>
      <c r="AE12" s="75" t="str">
        <f t="shared" si="5"/>
        <v/>
      </c>
      <c r="AG12" s="95"/>
      <c r="AH12" s="134" t="str">
        <f t="shared" si="6"/>
        <v/>
      </c>
      <c r="AI12" s="75" t="str">
        <f t="shared" si="7"/>
        <v/>
      </c>
      <c r="AK12" s="95"/>
      <c r="AL12" s="134" t="str">
        <f t="shared" si="8"/>
        <v/>
      </c>
      <c r="AM12" s="75" t="str">
        <f t="shared" si="9"/>
        <v/>
      </c>
      <c r="AO12" s="95"/>
      <c r="AP12" s="134" t="str">
        <f t="shared" si="10"/>
        <v/>
      </c>
      <c r="AQ12" s="75" t="str">
        <f t="shared" si="11"/>
        <v/>
      </c>
      <c r="AS12" s="95"/>
      <c r="AT12" s="134" t="str">
        <f t="shared" si="12"/>
        <v/>
      </c>
      <c r="AU12" s="75" t="str">
        <f t="shared" si="13"/>
        <v/>
      </c>
    </row>
    <row r="13" spans="1:47" s="34" customFormat="1" ht="76.5" x14ac:dyDescent="0.2">
      <c r="A13" s="54">
        <v>4</v>
      </c>
      <c r="B13" s="54" t="s">
        <v>62</v>
      </c>
      <c r="C13" s="46" t="s">
        <v>73</v>
      </c>
      <c r="D13" s="133" t="s">
        <v>74</v>
      </c>
      <c r="E13" s="53" t="s">
        <v>54</v>
      </c>
      <c r="F13" s="65">
        <v>0.05</v>
      </c>
      <c r="G13" s="131"/>
      <c r="H13" s="48" t="s">
        <v>75</v>
      </c>
      <c r="I13" s="48" t="s">
        <v>76</v>
      </c>
      <c r="J13" s="59" t="s">
        <v>65</v>
      </c>
      <c r="K13" s="59" t="s">
        <v>65</v>
      </c>
      <c r="L13" s="59" t="s">
        <v>65</v>
      </c>
      <c r="M13" s="49" t="s">
        <v>77</v>
      </c>
      <c r="N13" s="33"/>
      <c r="O13" s="89" t="s">
        <v>78</v>
      </c>
      <c r="P13" s="33"/>
      <c r="Q13" s="83"/>
      <c r="R13" s="83"/>
      <c r="S13" s="83"/>
      <c r="U13" s="95"/>
      <c r="V13" s="134" t="str">
        <f t="shared" si="0"/>
        <v/>
      </c>
      <c r="W13" s="75" t="str">
        <f t="shared" si="1"/>
        <v/>
      </c>
      <c r="Y13" s="95"/>
      <c r="Z13" s="134" t="str">
        <f t="shared" si="2"/>
        <v/>
      </c>
      <c r="AA13" s="75" t="str">
        <f t="shared" si="3"/>
        <v/>
      </c>
      <c r="AC13" s="95"/>
      <c r="AD13" s="134" t="str">
        <f t="shared" si="4"/>
        <v/>
      </c>
      <c r="AE13" s="75" t="str">
        <f t="shared" si="5"/>
        <v/>
      </c>
      <c r="AG13" s="95"/>
      <c r="AH13" s="134" t="str">
        <f t="shared" si="6"/>
        <v/>
      </c>
      <c r="AI13" s="75" t="str">
        <f t="shared" si="7"/>
        <v/>
      </c>
      <c r="AK13" s="95"/>
      <c r="AL13" s="134" t="str">
        <f t="shared" si="8"/>
        <v/>
      </c>
      <c r="AM13" s="75" t="str">
        <f t="shared" si="9"/>
        <v/>
      </c>
      <c r="AO13" s="95"/>
      <c r="AP13" s="134" t="str">
        <f t="shared" si="10"/>
        <v/>
      </c>
      <c r="AQ13" s="75" t="str">
        <f t="shared" si="11"/>
        <v/>
      </c>
      <c r="AS13" s="95"/>
      <c r="AT13" s="134" t="str">
        <f t="shared" si="12"/>
        <v/>
      </c>
      <c r="AU13" s="75" t="str">
        <f t="shared" si="13"/>
        <v/>
      </c>
    </row>
    <row r="14" spans="1:47" s="35" customFormat="1" ht="75" x14ac:dyDescent="0.2">
      <c r="A14" s="54">
        <v>5</v>
      </c>
      <c r="B14" s="54" t="s">
        <v>62</v>
      </c>
      <c r="C14" s="46" t="s">
        <v>79</v>
      </c>
      <c r="D14" s="133" t="s">
        <v>80</v>
      </c>
      <c r="E14" s="53" t="s">
        <v>54</v>
      </c>
      <c r="F14" s="65">
        <v>0.15</v>
      </c>
      <c r="G14" s="131"/>
      <c r="H14" s="45" t="s">
        <v>81</v>
      </c>
      <c r="I14" s="50" t="s">
        <v>82</v>
      </c>
      <c r="J14" s="50" t="s">
        <v>83</v>
      </c>
      <c r="K14" s="50" t="s">
        <v>84</v>
      </c>
      <c r="L14" s="50" t="s">
        <v>85</v>
      </c>
      <c r="M14" s="50" t="s">
        <v>86</v>
      </c>
      <c r="N14" s="33"/>
      <c r="O14" s="30" t="s">
        <v>87</v>
      </c>
      <c r="P14" s="33"/>
      <c r="Q14" s="84"/>
      <c r="R14" s="84"/>
      <c r="S14" s="84"/>
      <c r="U14" s="95"/>
      <c r="V14" s="134" t="str">
        <f t="shared" si="0"/>
        <v/>
      </c>
      <c r="W14" s="75" t="str">
        <f t="shared" si="1"/>
        <v/>
      </c>
      <c r="Y14" s="95"/>
      <c r="Z14" s="134" t="str">
        <f t="shared" si="2"/>
        <v/>
      </c>
      <c r="AA14" s="75" t="str">
        <f t="shared" si="3"/>
        <v/>
      </c>
      <c r="AC14" s="95"/>
      <c r="AD14" s="134" t="str">
        <f t="shared" si="4"/>
        <v/>
      </c>
      <c r="AE14" s="75" t="str">
        <f t="shared" si="5"/>
        <v/>
      </c>
      <c r="AG14" s="95"/>
      <c r="AH14" s="134" t="str">
        <f t="shared" si="6"/>
        <v/>
      </c>
      <c r="AI14" s="75" t="str">
        <f t="shared" si="7"/>
        <v/>
      </c>
      <c r="AK14" s="95"/>
      <c r="AL14" s="134" t="str">
        <f t="shared" si="8"/>
        <v/>
      </c>
      <c r="AM14" s="75" t="str">
        <f t="shared" si="9"/>
        <v/>
      </c>
      <c r="AO14" s="95"/>
      <c r="AP14" s="134" t="str">
        <f t="shared" si="10"/>
        <v/>
      </c>
      <c r="AQ14" s="75" t="str">
        <f t="shared" si="11"/>
        <v/>
      </c>
      <c r="AS14" s="95"/>
      <c r="AT14" s="134" t="str">
        <f t="shared" si="12"/>
        <v/>
      </c>
      <c r="AU14" s="75" t="str">
        <f t="shared" si="13"/>
        <v/>
      </c>
    </row>
    <row r="15" spans="1:47" s="35" customFormat="1" ht="75" x14ac:dyDescent="0.2">
      <c r="A15" s="54">
        <v>6</v>
      </c>
      <c r="B15" s="54" t="s">
        <v>88</v>
      </c>
      <c r="C15" s="46" t="s">
        <v>89</v>
      </c>
      <c r="D15" s="133" t="s">
        <v>90</v>
      </c>
      <c r="E15" s="53" t="s">
        <v>54</v>
      </c>
      <c r="F15" s="65">
        <v>0.15</v>
      </c>
      <c r="G15" s="131"/>
      <c r="H15" s="50" t="s">
        <v>91</v>
      </c>
      <c r="I15" s="50" t="s">
        <v>81</v>
      </c>
      <c r="J15" s="50" t="s">
        <v>82</v>
      </c>
      <c r="K15" s="50" t="s">
        <v>92</v>
      </c>
      <c r="L15" s="50" t="s">
        <v>83</v>
      </c>
      <c r="M15" s="50" t="s">
        <v>93</v>
      </c>
      <c r="N15" s="33"/>
      <c r="O15" s="30" t="s">
        <v>94</v>
      </c>
      <c r="P15" s="33"/>
      <c r="Q15" s="84"/>
      <c r="R15" s="84"/>
      <c r="S15" s="84"/>
      <c r="U15" s="95"/>
      <c r="V15" s="134" t="str">
        <f t="shared" si="0"/>
        <v/>
      </c>
      <c r="W15" s="75" t="str">
        <f t="shared" si="1"/>
        <v/>
      </c>
      <c r="Y15" s="95"/>
      <c r="Z15" s="134" t="str">
        <f t="shared" si="2"/>
        <v/>
      </c>
      <c r="AA15" s="75" t="str">
        <f t="shared" si="3"/>
        <v/>
      </c>
      <c r="AC15" s="95"/>
      <c r="AD15" s="134" t="str">
        <f t="shared" si="4"/>
        <v/>
      </c>
      <c r="AE15" s="75" t="str">
        <f t="shared" si="5"/>
        <v/>
      </c>
      <c r="AG15" s="95"/>
      <c r="AH15" s="134" t="str">
        <f t="shared" si="6"/>
        <v/>
      </c>
      <c r="AI15" s="75" t="str">
        <f t="shared" si="7"/>
        <v/>
      </c>
      <c r="AK15" s="95"/>
      <c r="AL15" s="134" t="str">
        <f t="shared" si="8"/>
        <v/>
      </c>
      <c r="AM15" s="75" t="str">
        <f t="shared" si="9"/>
        <v/>
      </c>
      <c r="AO15" s="95"/>
      <c r="AP15" s="134" t="str">
        <f t="shared" si="10"/>
        <v/>
      </c>
      <c r="AQ15" s="75" t="str">
        <f t="shared" si="11"/>
        <v/>
      </c>
      <c r="AS15" s="95"/>
      <c r="AT15" s="134" t="str">
        <f t="shared" si="12"/>
        <v/>
      </c>
      <c r="AU15" s="75" t="str">
        <f t="shared" si="13"/>
        <v/>
      </c>
    </row>
    <row r="16" spans="1:47" s="34" customFormat="1" ht="76.5" x14ac:dyDescent="0.2">
      <c r="A16" s="135">
        <v>7</v>
      </c>
      <c r="B16" s="135" t="s">
        <v>51</v>
      </c>
      <c r="C16" s="46" t="s">
        <v>95</v>
      </c>
      <c r="D16" s="133" t="s">
        <v>96</v>
      </c>
      <c r="E16" s="53" t="s">
        <v>54</v>
      </c>
      <c r="F16" s="65">
        <v>0.05</v>
      </c>
      <c r="G16" s="131"/>
      <c r="H16" s="59" t="s">
        <v>65</v>
      </c>
      <c r="I16" s="51" t="s">
        <v>66</v>
      </c>
      <c r="J16" s="51" t="s">
        <v>57</v>
      </c>
      <c r="K16" s="48" t="s">
        <v>97</v>
      </c>
      <c r="L16" s="48" t="s">
        <v>98</v>
      </c>
      <c r="M16" s="50" t="s">
        <v>99</v>
      </c>
      <c r="N16" s="33"/>
      <c r="O16" s="30" t="s">
        <v>100</v>
      </c>
      <c r="P16" s="33"/>
      <c r="Q16" s="83"/>
      <c r="R16" s="83"/>
      <c r="S16" s="83"/>
      <c r="U16" s="95"/>
      <c r="V16" s="134" t="str">
        <f t="shared" si="0"/>
        <v/>
      </c>
      <c r="W16" s="75" t="str">
        <f t="shared" si="1"/>
        <v/>
      </c>
      <c r="Y16" s="95"/>
      <c r="Z16" s="134" t="str">
        <f t="shared" si="2"/>
        <v/>
      </c>
      <c r="AA16" s="75" t="str">
        <f t="shared" si="3"/>
        <v/>
      </c>
      <c r="AC16" s="95"/>
      <c r="AD16" s="134" t="str">
        <f t="shared" si="4"/>
        <v/>
      </c>
      <c r="AE16" s="75" t="str">
        <f t="shared" si="5"/>
        <v/>
      </c>
      <c r="AG16" s="95"/>
      <c r="AH16" s="134" t="str">
        <f t="shared" si="6"/>
        <v/>
      </c>
      <c r="AI16" s="75" t="str">
        <f t="shared" si="7"/>
        <v/>
      </c>
      <c r="AK16" s="95"/>
      <c r="AL16" s="134" t="str">
        <f t="shared" si="8"/>
        <v/>
      </c>
      <c r="AM16" s="75" t="str">
        <f t="shared" si="9"/>
        <v/>
      </c>
      <c r="AO16" s="95"/>
      <c r="AP16" s="134" t="str">
        <f t="shared" si="10"/>
        <v/>
      </c>
      <c r="AQ16" s="75" t="str">
        <f t="shared" si="11"/>
        <v/>
      </c>
      <c r="AS16" s="95"/>
      <c r="AT16" s="134" t="str">
        <f t="shared" si="12"/>
        <v/>
      </c>
      <c r="AU16" s="75" t="str">
        <f t="shared" si="13"/>
        <v/>
      </c>
    </row>
    <row r="17" spans="1:47" s="34" customFormat="1" ht="76.5" x14ac:dyDescent="0.2">
      <c r="A17" s="135">
        <v>8</v>
      </c>
      <c r="B17" s="135" t="s">
        <v>51</v>
      </c>
      <c r="C17" s="46" t="s">
        <v>101</v>
      </c>
      <c r="D17" s="133" t="s">
        <v>102</v>
      </c>
      <c r="E17" s="53" t="s">
        <v>54</v>
      </c>
      <c r="F17" s="65">
        <v>2.5000000000000001E-2</v>
      </c>
      <c r="G17" s="131"/>
      <c r="H17" s="59" t="s">
        <v>65</v>
      </c>
      <c r="I17" s="51" t="s">
        <v>66</v>
      </c>
      <c r="J17" s="51" t="s">
        <v>57</v>
      </c>
      <c r="K17" s="48" t="s">
        <v>97</v>
      </c>
      <c r="L17" s="48" t="s">
        <v>98</v>
      </c>
      <c r="M17" s="50" t="s">
        <v>99</v>
      </c>
      <c r="N17" s="33"/>
      <c r="O17" s="30" t="s">
        <v>103</v>
      </c>
      <c r="P17" s="33"/>
      <c r="Q17" s="83"/>
      <c r="R17" s="83"/>
      <c r="S17" s="83"/>
      <c r="U17" s="95"/>
      <c r="V17" s="134" t="str">
        <f t="shared" si="0"/>
        <v/>
      </c>
      <c r="W17" s="75" t="str">
        <f t="shared" si="1"/>
        <v/>
      </c>
      <c r="Y17" s="95"/>
      <c r="Z17" s="134" t="str">
        <f t="shared" si="2"/>
        <v/>
      </c>
      <c r="AA17" s="75" t="str">
        <f t="shared" si="3"/>
        <v/>
      </c>
      <c r="AC17" s="95"/>
      <c r="AD17" s="134" t="str">
        <f t="shared" si="4"/>
        <v/>
      </c>
      <c r="AE17" s="75" t="str">
        <f t="shared" si="5"/>
        <v/>
      </c>
      <c r="AG17" s="95"/>
      <c r="AH17" s="134" t="str">
        <f t="shared" si="6"/>
        <v/>
      </c>
      <c r="AI17" s="75" t="str">
        <f t="shared" si="7"/>
        <v/>
      </c>
      <c r="AK17" s="95"/>
      <c r="AL17" s="134" t="str">
        <f t="shared" si="8"/>
        <v/>
      </c>
      <c r="AM17" s="75" t="str">
        <f t="shared" si="9"/>
        <v/>
      </c>
      <c r="AO17" s="95"/>
      <c r="AP17" s="134" t="str">
        <f t="shared" si="10"/>
        <v/>
      </c>
      <c r="AQ17" s="75" t="str">
        <f t="shared" si="11"/>
        <v/>
      </c>
      <c r="AS17" s="95"/>
      <c r="AT17" s="134" t="str">
        <f t="shared" si="12"/>
        <v/>
      </c>
      <c r="AU17" s="75" t="str">
        <f t="shared" si="13"/>
        <v/>
      </c>
    </row>
    <row r="18" spans="1:47" s="34" customFormat="1" ht="89.25" x14ac:dyDescent="0.2">
      <c r="A18" s="135">
        <v>9</v>
      </c>
      <c r="B18" s="135" t="s">
        <v>51</v>
      </c>
      <c r="C18" s="46" t="s">
        <v>104</v>
      </c>
      <c r="D18" s="133" t="s">
        <v>105</v>
      </c>
      <c r="E18" s="53" t="s">
        <v>54</v>
      </c>
      <c r="F18" s="65">
        <v>2.5000000000000001E-2</v>
      </c>
      <c r="G18" s="131"/>
      <c r="H18" s="59" t="s">
        <v>65</v>
      </c>
      <c r="I18" s="51" t="s">
        <v>66</v>
      </c>
      <c r="J18" s="51" t="s">
        <v>57</v>
      </c>
      <c r="K18" s="48" t="s">
        <v>97</v>
      </c>
      <c r="L18" s="48" t="s">
        <v>98</v>
      </c>
      <c r="M18" s="50" t="s">
        <v>106</v>
      </c>
      <c r="N18" s="33"/>
      <c r="O18" s="30" t="s">
        <v>107</v>
      </c>
      <c r="P18" s="33"/>
      <c r="Q18" s="83"/>
      <c r="R18" s="83"/>
      <c r="S18" s="83"/>
      <c r="U18" s="95"/>
      <c r="V18" s="134" t="str">
        <f t="shared" si="0"/>
        <v/>
      </c>
      <c r="W18" s="75" t="str">
        <f t="shared" si="1"/>
        <v/>
      </c>
      <c r="Y18" s="95"/>
      <c r="Z18" s="134" t="str">
        <f t="shared" si="2"/>
        <v/>
      </c>
      <c r="AA18" s="75" t="str">
        <f t="shared" si="3"/>
        <v/>
      </c>
      <c r="AC18" s="95"/>
      <c r="AD18" s="134" t="str">
        <f t="shared" si="4"/>
        <v/>
      </c>
      <c r="AE18" s="75" t="str">
        <f t="shared" si="5"/>
        <v/>
      </c>
      <c r="AG18" s="95"/>
      <c r="AH18" s="134" t="str">
        <f t="shared" si="6"/>
        <v/>
      </c>
      <c r="AI18" s="75" t="str">
        <f t="shared" si="7"/>
        <v/>
      </c>
      <c r="AK18" s="95"/>
      <c r="AL18" s="134" t="str">
        <f t="shared" si="8"/>
        <v/>
      </c>
      <c r="AM18" s="75" t="str">
        <f t="shared" si="9"/>
        <v/>
      </c>
      <c r="AO18" s="95"/>
      <c r="AP18" s="134" t="str">
        <f t="shared" si="10"/>
        <v/>
      </c>
      <c r="AQ18" s="75" t="str">
        <f t="shared" si="11"/>
        <v/>
      </c>
      <c r="AS18" s="95"/>
      <c r="AT18" s="134" t="str">
        <f t="shared" si="12"/>
        <v/>
      </c>
      <c r="AU18" s="75" t="str">
        <f t="shared" si="13"/>
        <v/>
      </c>
    </row>
    <row r="19" spans="1:47" s="37" customFormat="1" ht="67.150000000000006" customHeight="1" x14ac:dyDescent="0.2">
      <c r="A19" s="135">
        <v>10</v>
      </c>
      <c r="B19" s="135" t="s">
        <v>88</v>
      </c>
      <c r="C19" s="46" t="s">
        <v>108</v>
      </c>
      <c r="D19" s="136" t="s">
        <v>109</v>
      </c>
      <c r="E19" s="53" t="s">
        <v>54</v>
      </c>
      <c r="F19" s="65">
        <v>0.15</v>
      </c>
      <c r="G19" s="137"/>
      <c r="H19" s="50" t="s">
        <v>110</v>
      </c>
      <c r="I19" s="50" t="s">
        <v>111</v>
      </c>
      <c r="J19" s="50" t="s">
        <v>112</v>
      </c>
      <c r="K19" s="50" t="s">
        <v>113</v>
      </c>
      <c r="L19" s="50" t="s">
        <v>114</v>
      </c>
      <c r="M19" s="45" t="s">
        <v>115</v>
      </c>
      <c r="N19" s="36"/>
      <c r="O19" s="30" t="s">
        <v>116</v>
      </c>
      <c r="P19" s="36"/>
      <c r="Q19" s="85"/>
      <c r="R19" s="85"/>
      <c r="S19" s="85"/>
      <c r="U19" s="95"/>
      <c r="V19" s="134" t="str">
        <f t="shared" si="0"/>
        <v/>
      </c>
      <c r="W19" s="75" t="str">
        <f t="shared" si="1"/>
        <v/>
      </c>
      <c r="Y19" s="95"/>
      <c r="Z19" s="134" t="str">
        <f t="shared" si="2"/>
        <v/>
      </c>
      <c r="AA19" s="75" t="str">
        <f t="shared" si="3"/>
        <v/>
      </c>
      <c r="AC19" s="95"/>
      <c r="AD19" s="134" t="str">
        <f t="shared" si="4"/>
        <v/>
      </c>
      <c r="AE19" s="75" t="str">
        <f t="shared" si="5"/>
        <v/>
      </c>
      <c r="AG19" s="95"/>
      <c r="AH19" s="134" t="str">
        <f t="shared" si="6"/>
        <v/>
      </c>
      <c r="AI19" s="75" t="str">
        <f t="shared" si="7"/>
        <v/>
      </c>
      <c r="AK19" s="95"/>
      <c r="AL19" s="134" t="str">
        <f t="shared" si="8"/>
        <v/>
      </c>
      <c r="AM19" s="75" t="str">
        <f t="shared" si="9"/>
        <v/>
      </c>
      <c r="AO19" s="95"/>
      <c r="AP19" s="134" t="str">
        <f t="shared" si="10"/>
        <v/>
      </c>
      <c r="AQ19" s="75" t="str">
        <f t="shared" si="11"/>
        <v/>
      </c>
      <c r="AS19" s="95"/>
      <c r="AT19" s="134" t="str">
        <f t="shared" si="12"/>
        <v/>
      </c>
      <c r="AU19" s="75" t="str">
        <f t="shared" si="13"/>
        <v/>
      </c>
    </row>
    <row r="20" spans="1:47" s="41" customFormat="1" ht="140.25" x14ac:dyDescent="0.2">
      <c r="A20" s="54">
        <v>11</v>
      </c>
      <c r="B20" s="138" t="s">
        <v>51</v>
      </c>
      <c r="C20" s="46" t="s">
        <v>117</v>
      </c>
      <c r="D20" s="139" t="s">
        <v>118</v>
      </c>
      <c r="E20" s="53" t="s">
        <v>119</v>
      </c>
      <c r="F20" s="65">
        <v>0.05</v>
      </c>
      <c r="G20" s="137"/>
      <c r="H20" s="59" t="s">
        <v>65</v>
      </c>
      <c r="I20" s="51" t="s">
        <v>120</v>
      </c>
      <c r="J20" s="48" t="s">
        <v>121</v>
      </c>
      <c r="K20" s="51">
        <v>4</v>
      </c>
      <c r="L20" s="51">
        <v>5</v>
      </c>
      <c r="M20" s="51" t="s">
        <v>122</v>
      </c>
      <c r="N20" s="40"/>
      <c r="O20" s="86" t="s">
        <v>123</v>
      </c>
      <c r="P20" s="40"/>
      <c r="Q20" s="96"/>
      <c r="R20" s="134" t="str">
        <f>_xlfn.XLOOKUP(Q20,$H20:$M20,$H$9:$M$9,"",0)</f>
        <v/>
      </c>
      <c r="S20" s="75" t="str">
        <f t="shared" ref="S20:S21" si="14">IF(R20&gt;=0,"",R20*$F20)</f>
        <v/>
      </c>
      <c r="U20" s="81"/>
      <c r="V20" s="81"/>
      <c r="W20" s="81"/>
      <c r="Y20" s="81"/>
      <c r="Z20" s="81"/>
      <c r="AA20" s="81"/>
      <c r="AC20" s="81"/>
      <c r="AD20" s="81"/>
      <c r="AE20" s="81"/>
      <c r="AG20" s="81"/>
      <c r="AH20" s="81"/>
      <c r="AI20" s="81"/>
      <c r="AK20" s="81"/>
      <c r="AL20" s="81"/>
      <c r="AM20" s="81"/>
      <c r="AO20" s="81"/>
      <c r="AP20" s="81"/>
      <c r="AQ20" s="81"/>
      <c r="AS20" s="81"/>
      <c r="AT20" s="81"/>
      <c r="AU20" s="81"/>
    </row>
    <row r="21" spans="1:47" s="34" customFormat="1" ht="63.75" x14ac:dyDescent="0.2">
      <c r="A21" s="140">
        <v>12</v>
      </c>
      <c r="B21" s="140" t="s">
        <v>62</v>
      </c>
      <c r="C21" s="55" t="s">
        <v>124</v>
      </c>
      <c r="D21" s="141" t="s">
        <v>125</v>
      </c>
      <c r="E21" s="56" t="s">
        <v>119</v>
      </c>
      <c r="F21" s="66">
        <v>0.05</v>
      </c>
      <c r="G21" s="131"/>
      <c r="H21" s="88" t="s">
        <v>65</v>
      </c>
      <c r="I21" s="57" t="s">
        <v>120</v>
      </c>
      <c r="J21" s="58" t="s">
        <v>121</v>
      </c>
      <c r="K21" s="57">
        <v>4</v>
      </c>
      <c r="L21" s="57">
        <v>5</v>
      </c>
      <c r="M21" s="57" t="s">
        <v>122</v>
      </c>
      <c r="N21" s="33"/>
      <c r="O21" s="87" t="s">
        <v>126</v>
      </c>
      <c r="P21" s="33"/>
      <c r="Q21" s="97"/>
      <c r="R21" s="142" t="str">
        <f t="shared" ref="R21" si="15">_xlfn.XLOOKUP(Q21,$H21:$M21,$H$9:$M$9,"",0)</f>
        <v/>
      </c>
      <c r="S21" s="76" t="str">
        <f t="shared" si="14"/>
        <v/>
      </c>
      <c r="U21" s="77"/>
      <c r="V21" s="77"/>
      <c r="W21" s="77"/>
      <c r="Y21" s="77"/>
      <c r="Z21" s="77"/>
      <c r="AA21" s="77"/>
      <c r="AC21" s="77"/>
      <c r="AD21" s="77"/>
      <c r="AE21" s="77"/>
      <c r="AG21" s="77"/>
      <c r="AH21" s="77"/>
      <c r="AI21" s="77"/>
      <c r="AK21" s="77"/>
      <c r="AL21" s="77"/>
      <c r="AM21" s="77"/>
      <c r="AO21" s="77"/>
      <c r="AP21" s="77"/>
      <c r="AQ21" s="77"/>
      <c r="AS21" s="77"/>
      <c r="AT21" s="77"/>
      <c r="AU21" s="77"/>
    </row>
    <row r="22" spans="1:47" s="34" customFormat="1" ht="15" x14ac:dyDescent="0.2">
      <c r="A22" s="13"/>
      <c r="B22" s="25"/>
      <c r="C22" s="25"/>
      <c r="D22" s="69"/>
      <c r="E22" s="43"/>
      <c r="F22" s="32"/>
      <c r="G22" s="33"/>
      <c r="H22" s="44"/>
      <c r="I22" s="13"/>
      <c r="J22" s="13"/>
      <c r="K22" s="44"/>
      <c r="L22" s="44"/>
      <c r="M22" s="44"/>
      <c r="N22" s="44"/>
      <c r="O22" s="44"/>
      <c r="P22" s="44"/>
      <c r="U22" s="92"/>
      <c r="V22" s="93"/>
      <c r="W22" s="8"/>
      <c r="Y22" s="92"/>
      <c r="Z22" s="93"/>
      <c r="AA22" s="8"/>
      <c r="AC22" s="92"/>
      <c r="AD22" s="93"/>
      <c r="AE22" s="8"/>
      <c r="AG22" s="92"/>
      <c r="AH22" s="93"/>
      <c r="AI22" s="8"/>
      <c r="AK22" s="92"/>
      <c r="AL22" s="93"/>
      <c r="AM22" s="8"/>
      <c r="AO22" s="92"/>
      <c r="AP22" s="93"/>
      <c r="AQ22" s="8"/>
      <c r="AS22" s="92"/>
      <c r="AT22" s="93"/>
      <c r="AU22" s="8"/>
    </row>
    <row r="23" spans="1:47" s="35" customFormat="1" ht="14.65" customHeight="1" x14ac:dyDescent="0.2">
      <c r="A23" s="26"/>
      <c r="B23" s="25"/>
      <c r="C23" s="25"/>
      <c r="D23" s="69"/>
      <c r="E23" s="43"/>
      <c r="F23" s="67">
        <f>SUM(F10:F21)</f>
        <v>1.0000000000000002</v>
      </c>
      <c r="G23" s="33"/>
      <c r="H23" s="154" t="s">
        <v>132</v>
      </c>
      <c r="I23" s="155"/>
      <c r="J23" s="155"/>
      <c r="K23" s="155"/>
      <c r="L23" s="155"/>
      <c r="M23" s="156"/>
      <c r="N23" s="44"/>
      <c r="O23" s="99" t="s">
        <v>128</v>
      </c>
      <c r="P23" s="44"/>
      <c r="Q23" s="157">
        <f>SUM(U23:AT23)</f>
        <v>0</v>
      </c>
      <c r="R23" s="158"/>
      <c r="U23" s="150">
        <v>0</v>
      </c>
      <c r="V23" s="151"/>
      <c r="W23" s="100"/>
      <c r="X23" s="101"/>
      <c r="Y23" s="150">
        <v>0</v>
      </c>
      <c r="Z23" s="151"/>
      <c r="AA23" s="100"/>
      <c r="AB23" s="101"/>
      <c r="AC23" s="150">
        <v>0</v>
      </c>
      <c r="AD23" s="151"/>
      <c r="AE23" s="100"/>
      <c r="AF23" s="101"/>
      <c r="AG23" s="150">
        <v>0</v>
      </c>
      <c r="AH23" s="151"/>
      <c r="AI23" s="100"/>
      <c r="AJ23" s="101"/>
      <c r="AK23" s="150">
        <v>0</v>
      </c>
      <c r="AL23" s="151"/>
      <c r="AM23" s="100"/>
      <c r="AN23" s="101"/>
      <c r="AO23" s="150">
        <v>0</v>
      </c>
      <c r="AP23" s="151"/>
      <c r="AQ23" s="100"/>
      <c r="AR23" s="101"/>
      <c r="AS23" s="150">
        <v>0</v>
      </c>
      <c r="AT23" s="151"/>
      <c r="AU23" s="102"/>
    </row>
    <row r="24" spans="1:47" s="13" customFormat="1" x14ac:dyDescent="0.2">
      <c r="B24" s="25"/>
      <c r="C24" s="25"/>
      <c r="D24" s="69"/>
      <c r="E24" s="25"/>
    </row>
    <row r="25" spans="1:47" s="13" customFormat="1" ht="29.85" customHeight="1" x14ac:dyDescent="0.2">
      <c r="B25" s="25"/>
      <c r="C25" s="25"/>
      <c r="D25" s="69"/>
      <c r="E25" s="25"/>
      <c r="H25" s="159" t="s">
        <v>10</v>
      </c>
      <c r="I25" s="160"/>
      <c r="J25" s="163">
        <f>IFERROR(L25/$Q$23,0)</f>
        <v>0</v>
      </c>
      <c r="K25" s="164"/>
      <c r="L25" s="161">
        <f>SUMIF(Q26:AU26,"&gt;0")</f>
        <v>0</v>
      </c>
      <c r="M25" s="162"/>
      <c r="O25" s="197" t="s">
        <v>129</v>
      </c>
      <c r="Q25" s="152" t="str">
        <f>IF(AND(Q20="",Q21=""),"",
IF(SUM(R20:R21)=0,"Tolerance","Malus"))</f>
        <v/>
      </c>
      <c r="R25" s="78" t="str">
        <f>IF(Q25="Tolerance",0,IF(Q25="Malus",SUM(S20:S21),""))</f>
        <v/>
      </c>
      <c r="S25" s="71"/>
      <c r="T25" s="71"/>
      <c r="U25" s="152" t="str">
        <f>IF(AND(U10="",U11="",U12="",U13="",U14="",U15="",U16="",U17="",U18="",U19=""),"",
IF(AND(OR(V11&gt;=0,V11=""),OR(V12&gt;=0,V12=""),OR(V13&gt;=0,V13=""),OR(V14&gt;=0,V14=""),OR(V15&gt;=0,V15=""),SUM(V10:V19)&gt;0),"Bonus",
IF(AND(OR(OR(V11&lt;0,V11=""),OR(V12&lt;0,V12=""),OR(V13&lt;0,V13=""),OR(V14&lt;0,V14=""),OR(V15&lt;0,V15="")),SUM(V10:V19)&gt;0),"Tolerance",
IF(SUM(V10:V19)=0,"Tolerance","Malus"))))</f>
        <v/>
      </c>
      <c r="V25" s="78" t="str">
        <f>IF(U25="Bonus",IF(SUM(V10:V19)&gt;0.02,0.02,SUM(V10:V19)),IF(U25="Tolerance",0,IF(U25="Malus",SUM(W10:W19),"")))</f>
        <v/>
      </c>
      <c r="X25" s="71"/>
      <c r="Y25" s="152" t="str">
        <f>IF(AND(Y10="",Y11="",Y12="",Y13="",Y14="",Y15="",Y16="",Y17="",Y18="",Y19=""),"",
IF(AND(OR(Z11&gt;=0,Z11=""),OR(Z12&gt;=0,Z12=""),OR(Z13&gt;=0,Z13=""),OR(Z14&gt;=0,Z14=""),OR(Z15&gt;=0,Z15=""),SUM(Z10:Z19)&gt;0),"Bonus",
IF(AND(OR(OR(Z11&lt;0,Z11=""),OR(Z12&lt;0,Z12=""),OR(Z13&lt;0,Z13=""),OR(Z14&lt;0,Z14=""),OR(Z15&lt;0,Z15="")),SUM(Z10:Z19)&gt;0),"Tolerance",
IF(SUM(Z10:Z19)=0,"Tolerance","Malus"))))</f>
        <v/>
      </c>
      <c r="Z25" s="78" t="str">
        <f>IF(Y25="Bonus",IF(SUM(Z10:Z19)&gt;0.02,0.02,SUM(Z10:Z19)),IF(Y25="Tolerance",0,IF(Y25="Malus",SUM(AA10:AA19),"")))</f>
        <v/>
      </c>
      <c r="AB25" s="71"/>
      <c r="AC25" s="152" t="str">
        <f>IF(AND(AC10="",AC11="",AC12="",AC13="",AC14="",AC15="",AC16="",AC17="",AC18="",AC19=""),"",
IF(AND(OR(AD11&gt;=0,AD11=""),OR(AD12&gt;=0,AD12=""),OR(AD13&gt;=0,AD13=""),OR(AD14&gt;=0,AD14=""),OR(AD15&gt;=0,AD15=""),SUM(AD10:AD19)&gt;0),"Bonus",
IF(AND(OR(OR(AD11&lt;0,AD11=""),OR(AD12&lt;0,AD12=""),OR(AD13&lt;0,AD13=""),OR(AD14&lt;0,AD14=""),OR(AD15&lt;0,AD15="")),SUM(AD10:AD19)&gt;0),"Tolerance",
IF(SUM(AD10:AD19)=0,"Tolerance","Malus"))))</f>
        <v/>
      </c>
      <c r="AD25" s="78" t="str">
        <f>IF(AC25="Bonus",IF(SUM(AD10:AD19)&gt;0.02,0.02,SUM(AD10:AD19)),IF(AC25="Tolerance",0,IF(AC25="Malus",SUM(AE10:AE19),"")))</f>
        <v/>
      </c>
      <c r="AF25" s="71"/>
      <c r="AG25" s="152" t="str">
        <f>IF(AND(AG10="",AG11="",AG12="",AG13="",AG14="",AG15="",AG16="",AG17="",AG18="",AG19=""),"",
IF(AND(OR(AH11&gt;=0,AH11=""),OR(AH12&gt;=0,AH12=""),OR(AH13&gt;=0,AH13=""),OR(AH14&gt;=0,AH14=""),OR(AH15&gt;=0,AH15=""),SUM(AH10:AH19)&gt;0),"Bonus",
IF(AND(OR(OR(AH11&lt;0,AH11=""),OR(AH12&lt;0,AH12=""),OR(AH13&lt;0,AH13=""),OR(AH14&lt;0,AH14=""),OR(AH15&lt;0,AH15="")),SUM(AH10:AH19)&gt;0),"Tolerance",
IF(SUM(AH10:AH19)=0,"Tolerance","Malus"))))</f>
        <v/>
      </c>
      <c r="AH25" s="78" t="str">
        <f>IF(AG25="Bonus",IF(SUM(AH10:AH19)&gt;0.02,0.02,SUM(AH10:AH19)),IF(AG25="Tolerance",0,IF(AG25="Malus",SUM(AI10:AI19),"")))</f>
        <v/>
      </c>
      <c r="AJ25" s="71"/>
      <c r="AK25" s="152" t="str">
        <f>IF(AND(AK10="",AK11="",AK12="",AK13="",AK14="",AK15="",AK16="",AK17="",AK18="",AK19=""),"",
IF(AND(OR(AL11&gt;=0,AL11=""),OR(AL12&gt;=0,AL12=""),OR(AL13&gt;=0,AL13=""),OR(AL14&gt;=0,AL14=""),OR(AL15&gt;=0,AL15=""),SUM(AL10:AL19)&gt;0),"Bonus",
IF(AND(OR(OR(AL11&lt;0,AL11=""),OR(AL12&lt;0,AL12=""),OR(AL13&lt;0,AL13=""),OR(AL14&lt;0,AL14=""),OR(AL15&lt;0,AL15="")),SUM(AL10:AL19)&gt;0),"Tolerance",
IF(SUM(AL10:AL19)=0,"Tolerance","Malus"))))</f>
        <v/>
      </c>
      <c r="AL25" s="78" t="str">
        <f>IF(AK25="Bonus",IF(SUM(AL10:AL19)&gt;0.02,0.02,SUM(AL10:AL19)),IF(AK25="Tolerance",0,IF(AK25="Malus",SUM(AM10:AM19),"")))</f>
        <v/>
      </c>
      <c r="AN25" s="71"/>
      <c r="AO25" s="152" t="str">
        <f>IF(AND(AO10="",AO11="",AO12="",AO13="",AO14="",AO15="",AO16="",AO17="",AO18="",AO19=""),"",
IF(AND(OR(AP11&gt;=0,AP11=""),OR(AP12&gt;=0,AP12=""),OR(AP13&gt;=0,AP13=""),OR(AP14&gt;=0,AP14=""),OR(AP15&gt;=0,AP15=""),SUM(AP10:AP19)&gt;0),"Bonus",
IF(AND(OR(OR(AP11&lt;0,AP11=""),OR(AP12&lt;0,AP12=""),OR(AP13&lt;0,AP13=""),OR(AP14&lt;0,AP14=""),OR(AP15&lt;0,AP15="")),SUM(AP10:AP19)&gt;0),"Tolerance",
IF(SUM(AP10:AP19)=0,"Tolerance","Malus"))))</f>
        <v/>
      </c>
      <c r="AP25" s="78" t="str">
        <f>IF(AO25="Bonus",IF(SUM(AP10:AP19)&gt;0.02,0.02,SUM(AP10:AP19)),IF(AO25="Tolerance",0,IF(AO25="Malus",SUM(AQ10:AQ19),"")))</f>
        <v/>
      </c>
      <c r="AR25" s="71"/>
      <c r="AS25" s="152" t="str">
        <f>IF(AND(AS10="",AS11="",AS12="",AS13="",AS14="",AS15="",AS16="",AS17="",AS18="",AS19=""),"",
IF(AND(OR(AT11&gt;=0,AT11=""),OR(AT12&gt;=0,AT12=""),OR(AT13&gt;=0,AT13=""),OR(AT14&gt;=0,AT14=""),OR(AT15&gt;=0,AT15=""),SUM(AT10:AT19)&gt;0),"Bonus",
IF(AND(OR(OR(AT11&lt;0,AT11=""),OR(AT12&lt;0,AT12=""),OR(AT13&lt;0,AT13=""),OR(AT14&lt;0,AT14=""),OR(AT15&lt;0,AT15="")),SUM(AT10:AT19)&gt;0),"Tolerance",
IF(SUM(AT10:AT19)=0,"Tolerance","Malus"))))</f>
        <v/>
      </c>
      <c r="AT25" s="78" t="str">
        <f>IF(AS25="Bonus",IF(SUM(AT10:AT19)&gt;0.02,0.02,SUM(AT10:AT19)),IF(AS25="Tolerance",0,IF(AS25="Malus",SUM(AU10:AU19),"")))</f>
        <v/>
      </c>
    </row>
    <row r="26" spans="1:47" s="13" customFormat="1" ht="29.85" customHeight="1" x14ac:dyDescent="0.2">
      <c r="B26" s="25"/>
      <c r="C26" s="25"/>
      <c r="D26" s="69"/>
      <c r="E26" s="25"/>
      <c r="H26" s="185" t="s">
        <v>32</v>
      </c>
      <c r="I26" s="186"/>
      <c r="J26" s="189">
        <f>IFERROR(L26/$Q$23,0)</f>
        <v>0</v>
      </c>
      <c r="K26" s="190"/>
      <c r="L26" s="187">
        <f>SUMIF(Q26:AU26,"&lt;0")</f>
        <v>0</v>
      </c>
      <c r="M26" s="188"/>
      <c r="O26" s="198"/>
      <c r="Q26" s="153"/>
      <c r="R26" s="79" t="str">
        <f>IFERROR(R25*Q23,"")</f>
        <v/>
      </c>
      <c r="S26" s="72"/>
      <c r="T26" s="72"/>
      <c r="U26" s="153"/>
      <c r="V26" s="79" t="str">
        <f>IFERROR(V25*U23,"")</f>
        <v/>
      </c>
      <c r="X26" s="72"/>
      <c r="Y26" s="153"/>
      <c r="Z26" s="79" t="str">
        <f>IFERROR(Z25*Y23,"")</f>
        <v/>
      </c>
      <c r="AB26" s="72"/>
      <c r="AC26" s="153"/>
      <c r="AD26" s="79" t="str">
        <f>IFERROR(AD25*AC23,"")</f>
        <v/>
      </c>
      <c r="AF26" s="72"/>
      <c r="AG26" s="153"/>
      <c r="AH26" s="79" t="str">
        <f>IFERROR(AH25*AG23,"")</f>
        <v/>
      </c>
      <c r="AJ26" s="72"/>
      <c r="AK26" s="153"/>
      <c r="AL26" s="79" t="str">
        <f>IFERROR(AL25*AK23,"")</f>
        <v/>
      </c>
      <c r="AN26" s="72"/>
      <c r="AO26" s="153"/>
      <c r="AP26" s="79" t="str">
        <f>IFERROR(AP25*AO23,"")</f>
        <v/>
      </c>
      <c r="AR26" s="72"/>
      <c r="AS26" s="153"/>
      <c r="AT26" s="79" t="str">
        <f>IFERROR(AT25*AS23,"")</f>
        <v/>
      </c>
    </row>
    <row r="27" spans="1:47" s="13" customFormat="1" ht="13.15" customHeight="1" x14ac:dyDescent="0.2">
      <c r="B27" s="25"/>
      <c r="C27" s="25"/>
      <c r="D27" s="69"/>
      <c r="E27" s="25"/>
    </row>
    <row r="28" spans="1:47" s="13" customFormat="1" ht="153" x14ac:dyDescent="0.2">
      <c r="B28" s="25"/>
      <c r="C28" s="25"/>
      <c r="D28" s="69"/>
      <c r="E28" s="25"/>
      <c r="O28" s="98" t="s">
        <v>133</v>
      </c>
    </row>
  </sheetData>
  <sheetProtection algorithmName="SHA-512" hashValue="ROKzMWJ8mzGYIi7tnKGPNd422VnJVIPJa8zBGe/wgmoM5fK2AcXnZjRpH/hTwfphm0mBkV08nPnOEvGqvzNcaQ==" saltValue="BS5ifNW0W8u6atIaYh9r/g==" spinCount="100000" sheet="1" objects="1" scenarios="1"/>
  <mergeCells count="37">
    <mergeCell ref="H26:I26"/>
    <mergeCell ref="J26:K26"/>
    <mergeCell ref="L26:M26"/>
    <mergeCell ref="AG23:AH23"/>
    <mergeCell ref="AK23:AL23"/>
    <mergeCell ref="U23:V23"/>
    <mergeCell ref="Y23:Z23"/>
    <mergeCell ref="AC23:AD23"/>
    <mergeCell ref="AO23:AP23"/>
    <mergeCell ref="AS23:AT23"/>
    <mergeCell ref="H25:I25"/>
    <mergeCell ref="J25:K25"/>
    <mergeCell ref="L25:M25"/>
    <mergeCell ref="O25:O26"/>
    <mergeCell ref="Q25:Q26"/>
    <mergeCell ref="U25:U26"/>
    <mergeCell ref="Y25:Y26"/>
    <mergeCell ref="AC25:AC26"/>
    <mergeCell ref="AG25:AG26"/>
    <mergeCell ref="AK25:AK26"/>
    <mergeCell ref="AO25:AO26"/>
    <mergeCell ref="AS25:AS26"/>
    <mergeCell ref="H23:M23"/>
    <mergeCell ref="Q23:R23"/>
    <mergeCell ref="A1:F1"/>
    <mergeCell ref="H1:K1"/>
    <mergeCell ref="H7:M7"/>
    <mergeCell ref="Q7:AU7"/>
    <mergeCell ref="J8:M8"/>
    <mergeCell ref="Q8:S8"/>
    <mergeCell ref="U8:W8"/>
    <mergeCell ref="Y8:AA8"/>
    <mergeCell ref="AC8:AE8"/>
    <mergeCell ref="AG8:AI8"/>
    <mergeCell ref="AK8:AM8"/>
    <mergeCell ref="AO8:AQ8"/>
    <mergeCell ref="AS8:AU8"/>
  </mergeCells>
  <conditionalFormatting sqref="Q25 AC25 AG25">
    <cfRule type="cellIs" dxfId="539" priority="178" operator="equal">
      <formula>"Malus"</formula>
    </cfRule>
    <cfRule type="cellIs" dxfId="538" priority="179" operator="equal">
      <formula>"Tolerance"</formula>
    </cfRule>
    <cfRule type="cellIs" dxfId="537" priority="180" operator="equal">
      <formula>"Bonus"</formula>
    </cfRule>
  </conditionalFormatting>
  <conditionalFormatting sqref="R20:R21">
    <cfRule type="cellIs" dxfId="536" priority="151" operator="equal">
      <formula>-0.02</formula>
    </cfRule>
    <cfRule type="cellIs" dxfId="535" priority="152" operator="equal">
      <formula>0</formula>
    </cfRule>
    <cfRule type="cellIs" dxfId="534" priority="153" operator="equal">
      <formula>0.02</formula>
    </cfRule>
    <cfRule type="cellIs" dxfId="533" priority="148" operator="equal">
      <formula>-0.1</formula>
    </cfRule>
    <cfRule type="cellIs" dxfId="532" priority="149" operator="equal">
      <formula>-0.05</formula>
    </cfRule>
    <cfRule type="cellIs" dxfId="531" priority="150" operator="equal">
      <formula>-0.15</formula>
    </cfRule>
  </conditionalFormatting>
  <conditionalFormatting sqref="R25:R26">
    <cfRule type="cellIs" dxfId="530" priority="147" operator="lessThan">
      <formula>0</formula>
    </cfRule>
    <cfRule type="cellIs" dxfId="529" priority="145" operator="equal">
      <formula>0</formula>
    </cfRule>
    <cfRule type="cellIs" dxfId="528" priority="146" operator="greaterThan">
      <formula>0</formula>
    </cfRule>
  </conditionalFormatting>
  <conditionalFormatting sqref="S20:S21">
    <cfRule type="cellIs" dxfId="527" priority="154" operator="equal">
      <formula>$I20</formula>
    </cfRule>
    <cfRule type="cellIs" dxfId="526" priority="155" operator="equal">
      <formula>$M20</formula>
    </cfRule>
    <cfRule type="cellIs" dxfId="525" priority="157" operator="equal">
      <formula>$K20</formula>
    </cfRule>
    <cfRule type="cellIs" dxfId="524" priority="159" operator="equal">
      <formula>$H20</formula>
    </cfRule>
    <cfRule type="cellIs" dxfId="523" priority="158" operator="equal">
      <formula>$J20</formula>
    </cfRule>
    <cfRule type="cellIs" dxfId="522" priority="156" operator="equal">
      <formula>$L20</formula>
    </cfRule>
  </conditionalFormatting>
  <conditionalFormatting sqref="U25">
    <cfRule type="cellIs" dxfId="521" priority="15" operator="equal">
      <formula>"Bonus"</formula>
    </cfRule>
    <cfRule type="cellIs" dxfId="520" priority="14" operator="equal">
      <formula>"Tolerance"</formula>
    </cfRule>
    <cfRule type="cellIs" dxfId="519" priority="13" operator="equal">
      <formula>"Malus"</formula>
    </cfRule>
  </conditionalFormatting>
  <conditionalFormatting sqref="U20:W21">
    <cfRule type="cellIs" dxfId="518" priority="175" operator="equal">
      <formula>$L17</formula>
    </cfRule>
    <cfRule type="cellIs" dxfId="517" priority="174" operator="equal">
      <formula>$M17</formula>
    </cfRule>
    <cfRule type="cellIs" dxfId="516" priority="176" operator="equal">
      <formula>$K17</formula>
    </cfRule>
    <cfRule type="cellIs" dxfId="515" priority="172" operator="equal">
      <formula>$J17</formula>
    </cfRule>
    <cfRule type="cellIs" dxfId="514" priority="177" operator="equal">
      <formula>$I17</formula>
    </cfRule>
    <cfRule type="cellIs" dxfId="513" priority="173" operator="equal">
      <formula>#REF!</formula>
    </cfRule>
  </conditionalFormatting>
  <conditionalFormatting sqref="V10:V19">
    <cfRule type="cellIs" dxfId="512" priority="165" operator="equal">
      <formula>0.02</formula>
    </cfRule>
    <cfRule type="cellIs" dxfId="511" priority="164" operator="equal">
      <formula>0</formula>
    </cfRule>
    <cfRule type="cellIs" dxfId="510" priority="163" operator="equal">
      <formula>-0.02</formula>
    </cfRule>
    <cfRule type="cellIs" dxfId="509" priority="161" operator="equal">
      <formula>-0.05</formula>
    </cfRule>
    <cfRule type="cellIs" dxfId="508" priority="160" operator="equal">
      <formula>-0.1</formula>
    </cfRule>
    <cfRule type="cellIs" dxfId="507" priority="162" operator="equal">
      <formula>-0.15</formula>
    </cfRule>
  </conditionalFormatting>
  <conditionalFormatting sqref="V25:V26">
    <cfRule type="cellIs" dxfId="506" priority="17" operator="greaterThan">
      <formula>0</formula>
    </cfRule>
    <cfRule type="cellIs" dxfId="505" priority="18" operator="lessThan">
      <formula>0</formula>
    </cfRule>
    <cfRule type="cellIs" dxfId="504" priority="16" operator="equal">
      <formula>0</formula>
    </cfRule>
  </conditionalFormatting>
  <conditionalFormatting sqref="W10:W19">
    <cfRule type="cellIs" dxfId="503" priority="168" operator="equal">
      <formula>$L10</formula>
    </cfRule>
    <cfRule type="cellIs" dxfId="502" priority="170" operator="equal">
      <formula>$J10</formula>
    </cfRule>
    <cfRule type="cellIs" dxfId="501" priority="171" operator="equal">
      <formula>$H10</formula>
    </cfRule>
    <cfRule type="cellIs" dxfId="500" priority="169" operator="equal">
      <formula>$K10</formula>
    </cfRule>
    <cfRule type="cellIs" dxfId="499" priority="166" operator="equal">
      <formula>$I10</formula>
    </cfRule>
    <cfRule type="cellIs" dxfId="498" priority="167" operator="equal">
      <formula>$M10</formula>
    </cfRule>
  </conditionalFormatting>
  <conditionalFormatting sqref="Y25">
    <cfRule type="cellIs" dxfId="497" priority="11" operator="equal">
      <formula>"Tolerance"</formula>
    </cfRule>
    <cfRule type="cellIs" dxfId="496" priority="10" operator="equal">
      <formula>"Malus"</formula>
    </cfRule>
    <cfRule type="cellIs" dxfId="495" priority="12" operator="equal">
      <formula>"Bonus"</formula>
    </cfRule>
  </conditionalFormatting>
  <conditionalFormatting sqref="Y20:AA21">
    <cfRule type="cellIs" dxfId="494" priority="141" operator="equal">
      <formula>$M17</formula>
    </cfRule>
    <cfRule type="cellIs" dxfId="493" priority="140" operator="equal">
      <formula>#REF!</formula>
    </cfRule>
    <cfRule type="cellIs" dxfId="492" priority="139" operator="equal">
      <formula>$J17</formula>
    </cfRule>
    <cfRule type="cellIs" dxfId="491" priority="144" operator="equal">
      <formula>$I17</formula>
    </cfRule>
    <cfRule type="cellIs" dxfId="490" priority="143" operator="equal">
      <formula>$K17</formula>
    </cfRule>
    <cfRule type="cellIs" dxfId="489" priority="142" operator="equal">
      <formula>$L17</formula>
    </cfRule>
  </conditionalFormatting>
  <conditionalFormatting sqref="Z10:Z19">
    <cfRule type="cellIs" dxfId="488" priority="130" operator="equal">
      <formula>-0.02</formula>
    </cfRule>
    <cfRule type="cellIs" dxfId="487" priority="132" operator="equal">
      <formula>0.02</formula>
    </cfRule>
    <cfRule type="cellIs" dxfId="486" priority="131" operator="equal">
      <formula>0</formula>
    </cfRule>
    <cfRule type="cellIs" dxfId="485" priority="129" operator="equal">
      <formula>-0.15</formula>
    </cfRule>
    <cfRule type="cellIs" dxfId="484" priority="128" operator="equal">
      <formula>-0.05</formula>
    </cfRule>
    <cfRule type="cellIs" dxfId="483" priority="127" operator="equal">
      <formula>-0.1</formula>
    </cfRule>
  </conditionalFormatting>
  <conditionalFormatting sqref="Z25:Z26">
    <cfRule type="cellIs" dxfId="482" priority="125" operator="greaterThan">
      <formula>0</formula>
    </cfRule>
    <cfRule type="cellIs" dxfId="481" priority="126" operator="lessThan">
      <formula>0</formula>
    </cfRule>
    <cfRule type="cellIs" dxfId="480" priority="124" operator="equal">
      <formula>0</formula>
    </cfRule>
  </conditionalFormatting>
  <conditionalFormatting sqref="AA10:AA19">
    <cfRule type="cellIs" dxfId="479" priority="134" operator="equal">
      <formula>$M10</formula>
    </cfRule>
    <cfRule type="cellIs" dxfId="478" priority="133" operator="equal">
      <formula>$I10</formula>
    </cfRule>
    <cfRule type="cellIs" dxfId="477" priority="135" operator="equal">
      <formula>$L10</formula>
    </cfRule>
    <cfRule type="cellIs" dxfId="476" priority="137" operator="equal">
      <formula>$J10</formula>
    </cfRule>
    <cfRule type="cellIs" dxfId="475" priority="136" operator="equal">
      <formula>$K10</formula>
    </cfRule>
    <cfRule type="cellIs" dxfId="474" priority="138" operator="equal">
      <formula>$H10</formula>
    </cfRule>
  </conditionalFormatting>
  <conditionalFormatting sqref="AC20:AE21">
    <cfRule type="cellIs" dxfId="473" priority="123" operator="equal">
      <formula>$I17</formula>
    </cfRule>
    <cfRule type="cellIs" dxfId="472" priority="122" operator="equal">
      <formula>$K17</formula>
    </cfRule>
    <cfRule type="cellIs" dxfId="471" priority="121" operator="equal">
      <formula>$L17</formula>
    </cfRule>
    <cfRule type="cellIs" dxfId="470" priority="120" operator="equal">
      <formula>$M17</formula>
    </cfRule>
    <cfRule type="cellIs" dxfId="469" priority="119" operator="equal">
      <formula>#REF!</formula>
    </cfRule>
    <cfRule type="cellIs" dxfId="468" priority="118" operator="equal">
      <formula>$J17</formula>
    </cfRule>
  </conditionalFormatting>
  <conditionalFormatting sqref="AD10:AD19">
    <cfRule type="cellIs" dxfId="467" priority="109" operator="equal">
      <formula>-0.02</formula>
    </cfRule>
    <cfRule type="cellIs" dxfId="466" priority="111" operator="equal">
      <formula>0.02</formula>
    </cfRule>
    <cfRule type="cellIs" dxfId="465" priority="110" operator="equal">
      <formula>0</formula>
    </cfRule>
    <cfRule type="cellIs" dxfId="464" priority="108" operator="equal">
      <formula>-0.15</formula>
    </cfRule>
    <cfRule type="cellIs" dxfId="463" priority="107" operator="equal">
      <formula>-0.05</formula>
    </cfRule>
    <cfRule type="cellIs" dxfId="462" priority="106" operator="equal">
      <formula>-0.1</formula>
    </cfRule>
  </conditionalFormatting>
  <conditionalFormatting sqref="AD25:AD26">
    <cfRule type="cellIs" dxfId="461" priority="32" operator="greaterThan">
      <formula>0</formula>
    </cfRule>
    <cfRule type="cellIs" dxfId="460" priority="31" operator="equal">
      <formula>0</formula>
    </cfRule>
    <cfRule type="cellIs" dxfId="459" priority="33" operator="lessThan">
      <formula>0</formula>
    </cfRule>
  </conditionalFormatting>
  <conditionalFormatting sqref="AE10:AE19">
    <cfRule type="cellIs" dxfId="458" priority="114" operator="equal">
      <formula>$L10</formula>
    </cfRule>
    <cfRule type="cellIs" dxfId="457" priority="112" operator="equal">
      <formula>$I10</formula>
    </cfRule>
    <cfRule type="cellIs" dxfId="456" priority="115" operator="equal">
      <formula>$K10</formula>
    </cfRule>
    <cfRule type="cellIs" dxfId="455" priority="117" operator="equal">
      <formula>$H10</formula>
    </cfRule>
    <cfRule type="cellIs" dxfId="454" priority="116" operator="equal">
      <formula>$J10</formula>
    </cfRule>
    <cfRule type="cellIs" dxfId="453" priority="113" operator="equal">
      <formula>$M10</formula>
    </cfRule>
  </conditionalFormatting>
  <conditionalFormatting sqref="AG20:AI21">
    <cfRule type="cellIs" dxfId="452" priority="103" operator="equal">
      <formula>$L17</formula>
    </cfRule>
    <cfRule type="cellIs" dxfId="451" priority="102" operator="equal">
      <formula>$M17</formula>
    </cfRule>
    <cfRule type="cellIs" dxfId="450" priority="101" operator="equal">
      <formula>#REF!</formula>
    </cfRule>
    <cfRule type="cellIs" dxfId="449" priority="100" operator="equal">
      <formula>$J17</formula>
    </cfRule>
    <cfRule type="cellIs" dxfId="448" priority="104" operator="equal">
      <formula>$K17</formula>
    </cfRule>
    <cfRule type="cellIs" dxfId="447" priority="105" operator="equal">
      <formula>$I17</formula>
    </cfRule>
  </conditionalFormatting>
  <conditionalFormatting sqref="AH10:AH19">
    <cfRule type="cellIs" dxfId="446" priority="88" operator="equal">
      <formula>-0.1</formula>
    </cfRule>
    <cfRule type="cellIs" dxfId="445" priority="89" operator="equal">
      <formula>-0.05</formula>
    </cfRule>
    <cfRule type="cellIs" dxfId="444" priority="90" operator="equal">
      <formula>-0.15</formula>
    </cfRule>
    <cfRule type="cellIs" dxfId="443" priority="91" operator="equal">
      <formula>-0.02</formula>
    </cfRule>
    <cfRule type="cellIs" dxfId="442" priority="92" operator="equal">
      <formula>0</formula>
    </cfRule>
    <cfRule type="cellIs" dxfId="441" priority="93" operator="equal">
      <formula>0.02</formula>
    </cfRule>
  </conditionalFormatting>
  <conditionalFormatting sqref="AH25:AH26">
    <cfRule type="cellIs" dxfId="440" priority="28" operator="equal">
      <formula>0</formula>
    </cfRule>
    <cfRule type="cellIs" dxfId="439" priority="29" operator="greaterThan">
      <formula>0</formula>
    </cfRule>
    <cfRule type="cellIs" dxfId="438" priority="30" operator="lessThan">
      <formula>0</formula>
    </cfRule>
  </conditionalFormatting>
  <conditionalFormatting sqref="AI10:AI19">
    <cfRule type="cellIs" dxfId="437" priority="97" operator="equal">
      <formula>$K10</formula>
    </cfRule>
    <cfRule type="cellIs" dxfId="436" priority="96" operator="equal">
      <formula>$L10</formula>
    </cfRule>
    <cfRule type="cellIs" dxfId="435" priority="95" operator="equal">
      <formula>$M10</formula>
    </cfRule>
    <cfRule type="cellIs" dxfId="434" priority="94" operator="equal">
      <formula>$I10</formula>
    </cfRule>
    <cfRule type="cellIs" dxfId="433" priority="99" operator="equal">
      <formula>$H10</formula>
    </cfRule>
    <cfRule type="cellIs" dxfId="432" priority="98" operator="equal">
      <formula>$J10</formula>
    </cfRule>
  </conditionalFormatting>
  <conditionalFormatting sqref="AK25">
    <cfRule type="cellIs" dxfId="431" priority="7" operator="equal">
      <formula>"Malus"</formula>
    </cfRule>
    <cfRule type="cellIs" dxfId="430" priority="8" operator="equal">
      <formula>"Tolerance"</formula>
    </cfRule>
    <cfRule type="cellIs" dxfId="429" priority="9" operator="equal">
      <formula>"Bonus"</formula>
    </cfRule>
  </conditionalFormatting>
  <conditionalFormatting sqref="AK20:AM21">
    <cfRule type="cellIs" dxfId="428" priority="87" operator="equal">
      <formula>$I17</formula>
    </cfRule>
    <cfRule type="cellIs" dxfId="427" priority="86" operator="equal">
      <formula>$K17</formula>
    </cfRule>
    <cfRule type="cellIs" dxfId="426" priority="85" operator="equal">
      <formula>$L17</formula>
    </cfRule>
    <cfRule type="cellIs" dxfId="425" priority="84" operator="equal">
      <formula>$M17</formula>
    </cfRule>
    <cfRule type="cellIs" dxfId="424" priority="83" operator="equal">
      <formula>#REF!</formula>
    </cfRule>
    <cfRule type="cellIs" dxfId="423" priority="82" operator="equal">
      <formula>$J17</formula>
    </cfRule>
  </conditionalFormatting>
  <conditionalFormatting sqref="AL10:AL19">
    <cfRule type="cellIs" dxfId="422" priority="75" operator="equal">
      <formula>0.02</formula>
    </cfRule>
    <cfRule type="cellIs" dxfId="421" priority="74" operator="equal">
      <formula>0</formula>
    </cfRule>
    <cfRule type="cellIs" dxfId="420" priority="73" operator="equal">
      <formula>-0.02</formula>
    </cfRule>
    <cfRule type="cellIs" dxfId="419" priority="72" operator="equal">
      <formula>-0.15</formula>
    </cfRule>
    <cfRule type="cellIs" dxfId="418" priority="71" operator="equal">
      <formula>-0.05</formula>
    </cfRule>
    <cfRule type="cellIs" dxfId="417" priority="70" operator="equal">
      <formula>-0.1</formula>
    </cfRule>
  </conditionalFormatting>
  <conditionalFormatting sqref="AL25:AL26">
    <cfRule type="cellIs" dxfId="416" priority="25" operator="equal">
      <formula>0</formula>
    </cfRule>
    <cfRule type="cellIs" dxfId="415" priority="26" operator="greaterThan">
      <formula>0</formula>
    </cfRule>
    <cfRule type="cellIs" dxfId="414" priority="27" operator="lessThan">
      <formula>0</formula>
    </cfRule>
  </conditionalFormatting>
  <conditionalFormatting sqref="AM10:AM19">
    <cfRule type="cellIs" dxfId="413" priority="81" operator="equal">
      <formula>$H10</formula>
    </cfRule>
    <cfRule type="cellIs" dxfId="412" priority="80" operator="equal">
      <formula>$J10</formula>
    </cfRule>
    <cfRule type="cellIs" dxfId="411" priority="79" operator="equal">
      <formula>$K10</formula>
    </cfRule>
    <cfRule type="cellIs" dxfId="410" priority="78" operator="equal">
      <formula>$L10</formula>
    </cfRule>
    <cfRule type="cellIs" dxfId="409" priority="76" operator="equal">
      <formula>$I10</formula>
    </cfRule>
    <cfRule type="cellIs" dxfId="408" priority="77" operator="equal">
      <formula>$M10</formula>
    </cfRule>
  </conditionalFormatting>
  <conditionalFormatting sqref="AO25">
    <cfRule type="cellIs" dxfId="407" priority="4" operator="equal">
      <formula>"Malus"</formula>
    </cfRule>
    <cfRule type="cellIs" dxfId="406" priority="6" operator="equal">
      <formula>"Bonus"</formula>
    </cfRule>
    <cfRule type="cellIs" dxfId="405" priority="5" operator="equal">
      <formula>"Tolerance"</formula>
    </cfRule>
  </conditionalFormatting>
  <conditionalFormatting sqref="AO20:AQ21">
    <cfRule type="cellIs" dxfId="404" priority="69" operator="equal">
      <formula>$I17</formula>
    </cfRule>
    <cfRule type="cellIs" dxfId="403" priority="68" operator="equal">
      <formula>$K17</formula>
    </cfRule>
    <cfRule type="cellIs" dxfId="402" priority="67" operator="equal">
      <formula>$L17</formula>
    </cfRule>
    <cfRule type="cellIs" dxfId="401" priority="66" operator="equal">
      <formula>$M17</formula>
    </cfRule>
    <cfRule type="cellIs" dxfId="400" priority="65" operator="equal">
      <formula>#REF!</formula>
    </cfRule>
    <cfRule type="cellIs" dxfId="399" priority="64" operator="equal">
      <formula>$J17</formula>
    </cfRule>
  </conditionalFormatting>
  <conditionalFormatting sqref="AP10:AP19">
    <cfRule type="cellIs" dxfId="398" priority="56" operator="equal">
      <formula>0</formula>
    </cfRule>
    <cfRule type="cellIs" dxfId="397" priority="55" operator="equal">
      <formula>-0.02</formula>
    </cfRule>
    <cfRule type="cellIs" dxfId="396" priority="54" operator="equal">
      <formula>-0.15</formula>
    </cfRule>
    <cfRule type="cellIs" dxfId="395" priority="53" operator="equal">
      <formula>-0.05</formula>
    </cfRule>
    <cfRule type="cellIs" dxfId="394" priority="52" operator="equal">
      <formula>-0.1</formula>
    </cfRule>
    <cfRule type="cellIs" dxfId="393" priority="57" operator="equal">
      <formula>0.02</formula>
    </cfRule>
  </conditionalFormatting>
  <conditionalFormatting sqref="AP25:AP26">
    <cfRule type="cellIs" dxfId="392" priority="22" operator="equal">
      <formula>0</formula>
    </cfRule>
    <cfRule type="cellIs" dxfId="391" priority="24" operator="lessThan">
      <formula>0</formula>
    </cfRule>
    <cfRule type="cellIs" dxfId="390" priority="23" operator="greaterThan">
      <formula>0</formula>
    </cfRule>
  </conditionalFormatting>
  <conditionalFormatting sqref="AQ10:AQ19">
    <cfRule type="cellIs" dxfId="389" priority="62" operator="equal">
      <formula>$J10</formula>
    </cfRule>
    <cfRule type="cellIs" dxfId="388" priority="63" operator="equal">
      <formula>$H10</formula>
    </cfRule>
    <cfRule type="cellIs" dxfId="387" priority="58" operator="equal">
      <formula>$I10</formula>
    </cfRule>
    <cfRule type="cellIs" dxfId="386" priority="59" operator="equal">
      <formula>$M10</formula>
    </cfRule>
    <cfRule type="cellIs" dxfId="385" priority="60" operator="equal">
      <formula>$L10</formula>
    </cfRule>
    <cfRule type="cellIs" dxfId="384" priority="61" operator="equal">
      <formula>$K10</formula>
    </cfRule>
  </conditionalFormatting>
  <conditionalFormatting sqref="AS25">
    <cfRule type="cellIs" dxfId="383" priority="3" operator="equal">
      <formula>"Bonus"</formula>
    </cfRule>
    <cfRule type="cellIs" dxfId="382" priority="2" operator="equal">
      <formula>"Tolerance"</formula>
    </cfRule>
    <cfRule type="cellIs" dxfId="381" priority="1" operator="equal">
      <formula>"Malus"</formula>
    </cfRule>
  </conditionalFormatting>
  <conditionalFormatting sqref="AS20:AU21">
    <cfRule type="cellIs" dxfId="380" priority="46" operator="equal">
      <formula>$J17</formula>
    </cfRule>
    <cfRule type="cellIs" dxfId="379" priority="51" operator="equal">
      <formula>$I17</formula>
    </cfRule>
    <cfRule type="cellIs" dxfId="378" priority="47" operator="equal">
      <formula>#REF!</formula>
    </cfRule>
    <cfRule type="cellIs" dxfId="377" priority="50" operator="equal">
      <formula>$K17</formula>
    </cfRule>
    <cfRule type="cellIs" dxfId="376" priority="49" operator="equal">
      <formula>$L17</formula>
    </cfRule>
    <cfRule type="cellIs" dxfId="375" priority="48" operator="equal">
      <formula>$M17</formula>
    </cfRule>
  </conditionalFormatting>
  <conditionalFormatting sqref="AT10:AT19">
    <cfRule type="cellIs" dxfId="374" priority="34" operator="equal">
      <formula>-0.1</formula>
    </cfRule>
    <cfRule type="cellIs" dxfId="373" priority="35" operator="equal">
      <formula>-0.05</formula>
    </cfRule>
    <cfRule type="cellIs" dxfId="372" priority="37" operator="equal">
      <formula>-0.02</formula>
    </cfRule>
    <cfRule type="cellIs" dxfId="371" priority="38" operator="equal">
      <formula>0</formula>
    </cfRule>
    <cfRule type="cellIs" dxfId="370" priority="39" operator="equal">
      <formula>0.02</formula>
    </cfRule>
    <cfRule type="cellIs" dxfId="369" priority="36" operator="equal">
      <formula>-0.15</formula>
    </cfRule>
  </conditionalFormatting>
  <conditionalFormatting sqref="AT25:AT26">
    <cfRule type="cellIs" dxfId="368" priority="21" operator="lessThan">
      <formula>0</formula>
    </cfRule>
    <cfRule type="cellIs" dxfId="367" priority="20" operator="greaterThan">
      <formula>0</formula>
    </cfRule>
    <cfRule type="cellIs" dxfId="366" priority="19" operator="equal">
      <formula>0</formula>
    </cfRule>
  </conditionalFormatting>
  <conditionalFormatting sqref="AU10:AU19">
    <cfRule type="cellIs" dxfId="365" priority="45" operator="equal">
      <formula>$H10</formula>
    </cfRule>
    <cfRule type="cellIs" dxfId="364" priority="44" operator="equal">
      <formula>$J10</formula>
    </cfRule>
    <cfRule type="cellIs" dxfId="363" priority="43" operator="equal">
      <formula>$K10</formula>
    </cfRule>
    <cfRule type="cellIs" dxfId="362" priority="42" operator="equal">
      <formula>$L10</formula>
    </cfRule>
    <cfRule type="cellIs" dxfId="361" priority="40" operator="equal">
      <formula>$I10</formula>
    </cfRule>
    <cfRule type="cellIs" dxfId="360" priority="41" operator="equal">
      <formula>$M10</formula>
    </cfRule>
  </conditionalFormatting>
  <dataValidations count="5">
    <dataValidation type="list" allowBlank="1" showInputMessage="1" showErrorMessage="1" sqref="U13 Y13 AC13 AS13 AK13 AO13 AG13" xr:uid="{6D5A7FA5-44C4-4838-A918-402D42A80E7B}">
      <formula1>$H$3:$J$3</formula1>
    </dataValidation>
    <dataValidation type="list" allowBlank="1" showInputMessage="1" showErrorMessage="1" sqref="U12 Y12 AC12 AS12 AK12 AO12 AG12" xr:uid="{1DFB4A8A-5820-4083-A3F9-2040B298C76C}">
      <formula1>$H$2:$K$2</formula1>
    </dataValidation>
    <dataValidation type="list" allowBlank="1" showInputMessage="1" showErrorMessage="1" sqref="U11 U16:U18 Y11 AS16:AS18 AC11 AC16:AC18 AS11 Y16:Y18 AK11 AK16:AK18 AO11 AO16:AO18 AG11 AG16:AG18" xr:uid="{D5087BB4-AB5F-4730-97A2-2A92E94BFE14}">
      <formula1>$I11:$M11</formula1>
    </dataValidation>
    <dataValidation type="list" allowBlank="1" showInputMessage="1" showErrorMessage="1" sqref="U10 U19 U14:U15 Y10 AS14:AS15 Y14:Y15 AC10 AC19 AC14:AC15 AS10 AS19 Y19 AK10 AK19 AK14:AK15 AO10 AO19 AO14:AO15 AG10 AG19 AG14:AG15" xr:uid="{77A640E5-7AB3-401C-BC1C-9070289F3EB9}">
      <formula1>$H10:$M10</formula1>
    </dataValidation>
    <dataValidation type="list" allowBlank="1" showInputMessage="1" showErrorMessage="1" sqref="Q20:Q21" xr:uid="{F6AE0D31-8910-42F9-ACEB-E25EA8EA06FE}">
      <formula1>$I$20:$M$20</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FE709-4B4E-4B2A-99A0-EC71D5CE99F3}">
  <sheetPr>
    <tabColor theme="8"/>
  </sheetPr>
  <dimension ref="A1:AV28"/>
  <sheetViews>
    <sheetView zoomScale="71" workbookViewId="0">
      <selection activeCell="I13" sqref="I13"/>
    </sheetView>
  </sheetViews>
  <sheetFormatPr defaultColWidth="9" defaultRowHeight="12.75" outlineLevelCol="1" x14ac:dyDescent="0.2"/>
  <cols>
    <col min="1" max="1" width="6.85546875" style="8" customWidth="1"/>
    <col min="2" max="2" width="12.28515625" style="8" bestFit="1" customWidth="1"/>
    <col min="3" max="3" width="29.140625" style="73" customWidth="1"/>
    <col min="4" max="4" width="87.42578125" style="70" customWidth="1"/>
    <col min="5" max="5" width="13" style="8" customWidth="1"/>
    <col min="6" max="6" width="12.5703125" style="68" customWidth="1"/>
    <col min="7" max="7" width="3.28515625" style="8" customWidth="1"/>
    <col min="8" max="13" width="12" style="8" customWidth="1"/>
    <col min="14" max="14" width="3.28515625" style="8" customWidth="1"/>
    <col min="15" max="15" width="61.42578125" style="8" customWidth="1"/>
    <col min="16" max="16" width="3.28515625" style="8" customWidth="1"/>
    <col min="17" max="17" width="12" style="8" customWidth="1"/>
    <col min="18" max="18" width="9.85546875" style="8" customWidth="1"/>
    <col min="19" max="19" width="9.85546875" style="8" hidden="1" customWidth="1" outlineLevel="1"/>
    <col min="20" max="20" width="3.28515625" style="8" customWidth="1" collapsed="1"/>
    <col min="21" max="21" width="12" style="8" customWidth="1"/>
    <col min="22" max="22" width="9.85546875" style="8" customWidth="1"/>
    <col min="23" max="23" width="9.85546875" style="8" hidden="1" customWidth="1" outlineLevel="1"/>
    <col min="24" max="24" width="3.28515625" style="8" customWidth="1" collapsed="1"/>
    <col min="25" max="25" width="12" style="8" customWidth="1"/>
    <col min="26" max="26" width="9.85546875" style="8" customWidth="1"/>
    <col min="27" max="27" width="9.85546875" style="8" hidden="1" customWidth="1" outlineLevel="1"/>
    <col min="28" max="28" width="3.28515625" style="8" customWidth="1" collapsed="1"/>
    <col min="29" max="29" width="12" style="8" customWidth="1"/>
    <col min="30" max="30" width="9.85546875" style="8" customWidth="1"/>
    <col min="31" max="31" width="9.85546875" style="8" hidden="1" customWidth="1" outlineLevel="1"/>
    <col min="32" max="32" width="3.28515625" style="8" customWidth="1" collapsed="1"/>
    <col min="33" max="33" width="12" style="8" customWidth="1"/>
    <col min="34" max="34" width="9.85546875" style="8" customWidth="1"/>
    <col min="35" max="35" width="9.85546875" style="8" hidden="1" customWidth="1" outlineLevel="1"/>
    <col min="36" max="36" width="3.28515625" style="8" customWidth="1" collapsed="1"/>
    <col min="37" max="37" width="12" style="8" customWidth="1"/>
    <col min="38" max="38" width="9.85546875" style="8" customWidth="1"/>
    <col min="39" max="39" width="9.85546875" style="8" hidden="1" customWidth="1" outlineLevel="1"/>
    <col min="40" max="40" width="3.28515625" style="8" customWidth="1" collapsed="1"/>
    <col min="41" max="41" width="12" style="8" customWidth="1"/>
    <col min="42" max="42" width="9.85546875" style="8" customWidth="1"/>
    <col min="43" max="43" width="9.85546875" style="8" hidden="1" customWidth="1" outlineLevel="1"/>
    <col min="44" max="44" width="3.28515625" style="8" customWidth="1" collapsed="1"/>
    <col min="45" max="45" width="12" style="8" customWidth="1"/>
    <col min="46" max="46" width="9.85546875" style="8" customWidth="1"/>
    <col min="47" max="47" width="9.85546875" style="8" hidden="1" customWidth="1" outlineLevel="1"/>
    <col min="48" max="48" width="9" style="8" collapsed="1"/>
    <col min="49" max="16384" width="9" style="8"/>
  </cols>
  <sheetData>
    <row r="1" spans="1:47" s="13" customFormat="1" ht="73.150000000000006" customHeight="1" thickBot="1" x14ac:dyDescent="0.25">
      <c r="A1" s="147" t="s">
        <v>2</v>
      </c>
      <c r="B1" s="148"/>
      <c r="C1" s="148"/>
      <c r="D1" s="148"/>
      <c r="E1" s="148"/>
      <c r="F1" s="149"/>
      <c r="G1" s="60"/>
      <c r="H1" s="171"/>
      <c r="I1" s="171"/>
      <c r="J1" s="171"/>
      <c r="K1" s="171"/>
    </row>
    <row r="2" spans="1:47" s="13" customFormat="1" ht="15.75" hidden="1" x14ac:dyDescent="0.25">
      <c r="A2" s="14"/>
      <c r="B2" s="25"/>
      <c r="C2" s="25"/>
      <c r="D2" s="69"/>
      <c r="E2" s="25"/>
      <c r="H2" s="80" t="str">
        <f>H12</f>
        <v>Earlier 
than defined</v>
      </c>
      <c r="I2" s="80" t="str">
        <f>I12</f>
        <v xml:space="preserve">On time </v>
      </c>
      <c r="J2" s="80" t="str">
        <f>J12</f>
        <v>1 day late</v>
      </c>
      <c r="K2" s="80" t="str">
        <f>M12</f>
        <v>More than 
1 day late</v>
      </c>
      <c r="L2" s="80"/>
    </row>
    <row r="3" spans="1:47" s="13" customFormat="1" ht="15.75" hidden="1" x14ac:dyDescent="0.25">
      <c r="A3" s="14"/>
      <c r="B3" s="25"/>
      <c r="C3" s="25"/>
      <c r="D3" s="69"/>
      <c r="E3" s="25"/>
      <c r="H3" s="80" t="str">
        <f>H13</f>
        <v xml:space="preserve">Earlier 
than defined </v>
      </c>
      <c r="I3" s="80" t="str">
        <f>I13</f>
        <v xml:space="preserve">On time </v>
      </c>
      <c r="J3" s="80" t="str">
        <f>M13</f>
        <v xml:space="preserve">Later 
than defined </v>
      </c>
      <c r="K3" s="80"/>
      <c r="L3" s="80"/>
    </row>
    <row r="4" spans="1:47" s="13" customFormat="1" ht="15.75" x14ac:dyDescent="0.25">
      <c r="A4" s="14"/>
      <c r="B4" s="25"/>
      <c r="C4" s="25"/>
      <c r="D4" s="69"/>
      <c r="E4" s="25"/>
      <c r="H4" s="80"/>
      <c r="I4" s="80"/>
      <c r="J4" s="80"/>
      <c r="K4" s="80"/>
      <c r="L4" s="80"/>
    </row>
    <row r="5" spans="1:47" s="13" customFormat="1" x14ac:dyDescent="0.2">
      <c r="A5" s="38" t="s">
        <v>27</v>
      </c>
      <c r="B5" s="38" t="s">
        <v>134</v>
      </c>
      <c r="C5" s="25"/>
      <c r="D5" s="69"/>
      <c r="E5" s="25"/>
      <c r="K5" s="80"/>
      <c r="L5" s="80"/>
    </row>
    <row r="6" spans="1:47" s="13" customFormat="1" ht="12.95" customHeight="1" thickBot="1" x14ac:dyDescent="0.25">
      <c r="B6" s="25"/>
      <c r="C6" s="25"/>
      <c r="D6" s="69"/>
      <c r="E6" s="25"/>
    </row>
    <row r="7" spans="1:47" s="13" customFormat="1" ht="18" customHeight="1" thickBot="1" x14ac:dyDescent="0.25">
      <c r="B7" s="25"/>
      <c r="C7" s="25"/>
      <c r="D7" s="69"/>
      <c r="E7" s="25"/>
      <c r="H7" s="172" t="s">
        <v>29</v>
      </c>
      <c r="I7" s="173"/>
      <c r="J7" s="173"/>
      <c r="K7" s="173"/>
      <c r="L7" s="173"/>
      <c r="M7" s="174"/>
      <c r="N7" s="26"/>
      <c r="O7" s="26"/>
      <c r="P7" s="26"/>
      <c r="Q7" s="172" t="s">
        <v>30</v>
      </c>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4"/>
    </row>
    <row r="8" spans="1:47" s="13" customFormat="1" ht="23.65" customHeight="1" x14ac:dyDescent="0.25">
      <c r="B8" s="25"/>
      <c r="C8" s="117"/>
      <c r="D8" s="116"/>
      <c r="E8" s="117"/>
      <c r="F8" s="62"/>
      <c r="G8" s="118"/>
      <c r="H8" s="90" t="s">
        <v>10</v>
      </c>
      <c r="I8" s="91" t="s">
        <v>31</v>
      </c>
      <c r="J8" s="175" t="s">
        <v>32</v>
      </c>
      <c r="K8" s="175"/>
      <c r="L8" s="175"/>
      <c r="M8" s="175"/>
      <c r="N8" s="119"/>
      <c r="O8" s="119"/>
      <c r="P8" s="119"/>
      <c r="Q8" s="194" t="s">
        <v>33</v>
      </c>
      <c r="R8" s="195"/>
      <c r="S8" s="196"/>
      <c r="U8" s="191" t="s">
        <v>34</v>
      </c>
      <c r="V8" s="192"/>
      <c r="W8" s="193"/>
      <c r="Y8" s="165" t="s">
        <v>35</v>
      </c>
      <c r="Z8" s="166"/>
      <c r="AA8" s="167"/>
      <c r="AC8" s="168" t="s">
        <v>36</v>
      </c>
      <c r="AD8" s="169"/>
      <c r="AE8" s="170"/>
      <c r="AG8" s="182" t="s">
        <v>37</v>
      </c>
      <c r="AH8" s="183"/>
      <c r="AI8" s="184"/>
      <c r="AK8" s="179" t="s">
        <v>38</v>
      </c>
      <c r="AL8" s="180"/>
      <c r="AM8" s="181"/>
      <c r="AO8" s="168" t="s">
        <v>39</v>
      </c>
      <c r="AP8" s="169"/>
      <c r="AQ8" s="170"/>
      <c r="AS8" s="176" t="s">
        <v>40</v>
      </c>
      <c r="AT8" s="177"/>
      <c r="AU8" s="178"/>
    </row>
    <row r="9" spans="1:47" s="15" customFormat="1" ht="40.9" customHeight="1" x14ac:dyDescent="0.2">
      <c r="A9" s="23" t="s">
        <v>41</v>
      </c>
      <c r="B9" s="23" t="s">
        <v>42</v>
      </c>
      <c r="C9" s="24" t="s">
        <v>43</v>
      </c>
      <c r="D9" s="24" t="s">
        <v>44</v>
      </c>
      <c r="E9" s="24" t="s">
        <v>45</v>
      </c>
      <c r="F9" s="63" t="s">
        <v>46</v>
      </c>
      <c r="G9" s="120"/>
      <c r="H9" s="121">
        <v>0.02</v>
      </c>
      <c r="I9" s="122">
        <v>0</v>
      </c>
      <c r="J9" s="123">
        <v>-0.02</v>
      </c>
      <c r="K9" s="124">
        <v>-0.05</v>
      </c>
      <c r="L9" s="125">
        <v>-0.1</v>
      </c>
      <c r="M9" s="126">
        <v>-0.15</v>
      </c>
      <c r="N9" s="127"/>
      <c r="O9" s="29" t="s">
        <v>47</v>
      </c>
      <c r="P9" s="127"/>
      <c r="Q9" s="128" t="s">
        <v>48</v>
      </c>
      <c r="R9" s="128" t="s">
        <v>49</v>
      </c>
      <c r="S9" s="61" t="s">
        <v>50</v>
      </c>
      <c r="U9" s="128" t="s">
        <v>48</v>
      </c>
      <c r="V9" s="128" t="s">
        <v>49</v>
      </c>
      <c r="W9" s="61" t="s">
        <v>50</v>
      </c>
      <c r="Y9" s="128" t="s">
        <v>48</v>
      </c>
      <c r="Z9" s="128" t="s">
        <v>49</v>
      </c>
      <c r="AA9" s="61" t="s">
        <v>50</v>
      </c>
      <c r="AC9" s="128" t="s">
        <v>48</v>
      </c>
      <c r="AD9" s="128" t="s">
        <v>49</v>
      </c>
      <c r="AE9" s="61" t="s">
        <v>50</v>
      </c>
      <c r="AG9" s="128" t="s">
        <v>48</v>
      </c>
      <c r="AH9" s="128" t="s">
        <v>49</v>
      </c>
      <c r="AI9" s="61" t="s">
        <v>50</v>
      </c>
      <c r="AK9" s="128" t="s">
        <v>48</v>
      </c>
      <c r="AL9" s="128" t="s">
        <v>49</v>
      </c>
      <c r="AM9" s="61" t="s">
        <v>50</v>
      </c>
      <c r="AO9" s="128" t="s">
        <v>48</v>
      </c>
      <c r="AP9" s="128" t="s">
        <v>49</v>
      </c>
      <c r="AQ9" s="61" t="s">
        <v>50</v>
      </c>
      <c r="AS9" s="128" t="s">
        <v>48</v>
      </c>
      <c r="AT9" s="128" t="s">
        <v>49</v>
      </c>
      <c r="AU9" s="61" t="s">
        <v>50</v>
      </c>
    </row>
    <row r="10" spans="1:47" s="34" customFormat="1" ht="75" x14ac:dyDescent="0.2">
      <c r="A10" s="129">
        <v>1</v>
      </c>
      <c r="B10" s="129" t="s">
        <v>51</v>
      </c>
      <c r="C10" s="42" t="s">
        <v>52</v>
      </c>
      <c r="D10" s="130" t="s">
        <v>53</v>
      </c>
      <c r="E10" s="52" t="s">
        <v>54</v>
      </c>
      <c r="F10" s="64">
        <v>0.1</v>
      </c>
      <c r="G10" s="131"/>
      <c r="H10" s="103" t="s">
        <v>55</v>
      </c>
      <c r="I10" s="104" t="s">
        <v>56</v>
      </c>
      <c r="J10" s="103" t="s">
        <v>57</v>
      </c>
      <c r="K10" s="103" t="s">
        <v>58</v>
      </c>
      <c r="L10" s="103" t="s">
        <v>59</v>
      </c>
      <c r="M10" s="47" t="s">
        <v>60</v>
      </c>
      <c r="N10" s="33"/>
      <c r="O10" s="39" t="s">
        <v>61</v>
      </c>
      <c r="P10" s="33"/>
      <c r="Q10" s="82"/>
      <c r="R10" s="82"/>
      <c r="S10" s="82"/>
      <c r="U10" s="94"/>
      <c r="V10" s="132" t="str">
        <f>_xlfn.XLOOKUP(U10,$H10:$M10,$H$9:$M$9,"",0)</f>
        <v/>
      </c>
      <c r="W10" s="74" t="str">
        <f>IF(V10&gt;=0,"",V10*$F10)</f>
        <v/>
      </c>
      <c r="Y10" s="94"/>
      <c r="Z10" s="132" t="str">
        <f>_xlfn.XLOOKUP(Y10,$H10:$M10,$H$9:$M$9,"",0)</f>
        <v/>
      </c>
      <c r="AA10" s="74" t="str">
        <f>IF(Z10&gt;=0,"",Z10*$F10)</f>
        <v/>
      </c>
      <c r="AC10" s="94"/>
      <c r="AD10" s="132" t="str">
        <f>_xlfn.XLOOKUP(AC10,$H10:$M10,$H$9:$M$9,"",0)</f>
        <v/>
      </c>
      <c r="AE10" s="74" t="str">
        <f>IF(AD10&gt;=0,"",AD10*$F10)</f>
        <v/>
      </c>
      <c r="AG10" s="94"/>
      <c r="AH10" s="132" t="str">
        <f>_xlfn.XLOOKUP(AG10,$H10:$M10,$H$9:$M$9,"",0)</f>
        <v/>
      </c>
      <c r="AI10" s="74" t="str">
        <f>IF(AH10&gt;=0,"",AH10*$F10)</f>
        <v/>
      </c>
      <c r="AK10" s="94"/>
      <c r="AL10" s="132" t="str">
        <f>_xlfn.XLOOKUP(AK10,$H10:$M10,$H$9:$M$9,"",0)</f>
        <v/>
      </c>
      <c r="AM10" s="74" t="str">
        <f>IF(AL10&gt;=0,"",AL10*$F10)</f>
        <v/>
      </c>
      <c r="AO10" s="94"/>
      <c r="AP10" s="132" t="str">
        <f>_xlfn.XLOOKUP(AO10,$H10:$M10,$H$9:$M$9,"",0)</f>
        <v/>
      </c>
      <c r="AQ10" s="74" t="str">
        <f>IF(AP10&gt;=0,"",AP10*$F10)</f>
        <v/>
      </c>
      <c r="AS10" s="94"/>
      <c r="AT10" s="132" t="str">
        <f>_xlfn.XLOOKUP(AS10,$H10:$M10,$H$9:$M$9,"",0)</f>
        <v/>
      </c>
      <c r="AU10" s="74" t="str">
        <f>IF(AT10&gt;=0,"",AT10*$F10)</f>
        <v/>
      </c>
    </row>
    <row r="11" spans="1:47" s="34" customFormat="1" ht="98.65" customHeight="1" x14ac:dyDescent="0.2">
      <c r="A11" s="54">
        <v>2</v>
      </c>
      <c r="B11" s="54" t="s">
        <v>62</v>
      </c>
      <c r="C11" s="46" t="s">
        <v>63</v>
      </c>
      <c r="D11" s="133" t="s">
        <v>64</v>
      </c>
      <c r="E11" s="53" t="s">
        <v>54</v>
      </c>
      <c r="F11" s="65">
        <v>0.1</v>
      </c>
      <c r="G11" s="131"/>
      <c r="H11" s="59" t="s">
        <v>65</v>
      </c>
      <c r="I11" s="48" t="s">
        <v>66</v>
      </c>
      <c r="J11" s="51" t="s">
        <v>57</v>
      </c>
      <c r="K11" s="51" t="s">
        <v>58</v>
      </c>
      <c r="L11" s="51" t="s">
        <v>59</v>
      </c>
      <c r="M11" s="45" t="s">
        <v>60</v>
      </c>
      <c r="N11" s="33"/>
      <c r="O11" s="89" t="s">
        <v>67</v>
      </c>
      <c r="P11" s="33"/>
      <c r="Q11" s="83"/>
      <c r="R11" s="83"/>
      <c r="S11" s="83"/>
      <c r="U11" s="95"/>
      <c r="V11" s="134" t="str">
        <f t="shared" ref="V11:V19" si="0">_xlfn.XLOOKUP(U11,$H11:$M11,$H$9:$M$9,"",0)</f>
        <v/>
      </c>
      <c r="W11" s="75" t="str">
        <f t="shared" ref="W11:W19" si="1">IF(V11&gt;=0,"",V11*$F11)</f>
        <v/>
      </c>
      <c r="Y11" s="95"/>
      <c r="Z11" s="134" t="str">
        <f t="shared" ref="Z11:Z19" si="2">_xlfn.XLOOKUP(Y11,$H11:$M11,$H$9:$M$9,"",0)</f>
        <v/>
      </c>
      <c r="AA11" s="75" t="str">
        <f t="shared" ref="AA11:AA19" si="3">IF(Z11&gt;=0,"",Z11*$F11)</f>
        <v/>
      </c>
      <c r="AC11" s="95"/>
      <c r="AD11" s="134" t="str">
        <f t="shared" ref="AD11:AD19" si="4">_xlfn.XLOOKUP(AC11,$H11:$M11,$H$9:$M$9,"",0)</f>
        <v/>
      </c>
      <c r="AE11" s="75" t="str">
        <f t="shared" ref="AE11:AE19" si="5">IF(AD11&gt;=0,"",AD11*$F11)</f>
        <v/>
      </c>
      <c r="AG11" s="95"/>
      <c r="AH11" s="134" t="str">
        <f t="shared" ref="AH11:AH19" si="6">_xlfn.XLOOKUP(AG11,$H11:$M11,$H$9:$M$9,"",0)</f>
        <v/>
      </c>
      <c r="AI11" s="75" t="str">
        <f t="shared" ref="AI11:AI19" si="7">IF(AH11&gt;=0,"",AH11*$F11)</f>
        <v/>
      </c>
      <c r="AK11" s="95"/>
      <c r="AL11" s="134" t="str">
        <f t="shared" ref="AL11:AL19" si="8">_xlfn.XLOOKUP(AK11,$H11:$M11,$H$9:$M$9,"",0)</f>
        <v/>
      </c>
      <c r="AM11" s="75" t="str">
        <f t="shared" ref="AM11:AM19" si="9">IF(AL11&gt;=0,"",AL11*$F11)</f>
        <v/>
      </c>
      <c r="AO11" s="95"/>
      <c r="AP11" s="134" t="str">
        <f t="shared" ref="AP11:AP19" si="10">_xlfn.XLOOKUP(AO11,$H11:$M11,$H$9:$M$9,"",0)</f>
        <v/>
      </c>
      <c r="AQ11" s="75" t="str">
        <f t="shared" ref="AQ11:AQ19" si="11">IF(AP11&gt;=0,"",AP11*$F11)</f>
        <v/>
      </c>
      <c r="AS11" s="95"/>
      <c r="AT11" s="134" t="str">
        <f t="shared" ref="AT11:AT19" si="12">_xlfn.XLOOKUP(AS11,$H11:$M11,$H$9:$M$9,"",0)</f>
        <v/>
      </c>
      <c r="AU11" s="75" t="str">
        <f t="shared" ref="AU11:AU19" si="13">IF(AT11&gt;=0,"",AT11*$F11)</f>
        <v/>
      </c>
    </row>
    <row r="12" spans="1:47" s="34" customFormat="1" ht="76.5" x14ac:dyDescent="0.2">
      <c r="A12" s="54">
        <v>3</v>
      </c>
      <c r="B12" s="54" t="s">
        <v>62</v>
      </c>
      <c r="C12" s="46" t="s">
        <v>68</v>
      </c>
      <c r="D12" s="133" t="s">
        <v>69</v>
      </c>
      <c r="E12" s="53" t="s">
        <v>54</v>
      </c>
      <c r="F12" s="65">
        <v>0.1</v>
      </c>
      <c r="G12" s="131"/>
      <c r="H12" s="51" t="s">
        <v>70</v>
      </c>
      <c r="I12" s="51" t="s">
        <v>76</v>
      </c>
      <c r="J12" s="51" t="s">
        <v>56</v>
      </c>
      <c r="K12" s="59" t="s">
        <v>65</v>
      </c>
      <c r="L12" s="59" t="s">
        <v>65</v>
      </c>
      <c r="M12" s="45" t="s">
        <v>71</v>
      </c>
      <c r="N12" s="33"/>
      <c r="O12" s="89" t="s">
        <v>72</v>
      </c>
      <c r="P12" s="33"/>
      <c r="Q12" s="83"/>
      <c r="R12" s="83"/>
      <c r="S12" s="83"/>
      <c r="U12" s="95"/>
      <c r="V12" s="134" t="str">
        <f t="shared" si="0"/>
        <v/>
      </c>
      <c r="W12" s="75" t="str">
        <f t="shared" si="1"/>
        <v/>
      </c>
      <c r="Y12" s="95"/>
      <c r="Z12" s="134" t="str">
        <f t="shared" si="2"/>
        <v/>
      </c>
      <c r="AA12" s="75" t="str">
        <f t="shared" si="3"/>
        <v/>
      </c>
      <c r="AC12" s="95"/>
      <c r="AD12" s="134" t="str">
        <f t="shared" si="4"/>
        <v/>
      </c>
      <c r="AE12" s="75" t="str">
        <f t="shared" si="5"/>
        <v/>
      </c>
      <c r="AG12" s="95"/>
      <c r="AH12" s="134" t="str">
        <f t="shared" si="6"/>
        <v/>
      </c>
      <c r="AI12" s="75" t="str">
        <f t="shared" si="7"/>
        <v/>
      </c>
      <c r="AK12" s="95"/>
      <c r="AL12" s="134" t="str">
        <f t="shared" si="8"/>
        <v/>
      </c>
      <c r="AM12" s="75" t="str">
        <f t="shared" si="9"/>
        <v/>
      </c>
      <c r="AO12" s="95"/>
      <c r="AP12" s="134" t="str">
        <f t="shared" si="10"/>
        <v/>
      </c>
      <c r="AQ12" s="75" t="str">
        <f t="shared" si="11"/>
        <v/>
      </c>
      <c r="AS12" s="95"/>
      <c r="AT12" s="134" t="str">
        <f t="shared" si="12"/>
        <v/>
      </c>
      <c r="AU12" s="75" t="str">
        <f t="shared" si="13"/>
        <v/>
      </c>
    </row>
    <row r="13" spans="1:47" s="34" customFormat="1" ht="76.5" x14ac:dyDescent="0.2">
      <c r="A13" s="54">
        <v>4</v>
      </c>
      <c r="B13" s="54" t="s">
        <v>62</v>
      </c>
      <c r="C13" s="46" t="s">
        <v>73</v>
      </c>
      <c r="D13" s="133" t="s">
        <v>74</v>
      </c>
      <c r="E13" s="53" t="s">
        <v>54</v>
      </c>
      <c r="F13" s="65">
        <v>0.05</v>
      </c>
      <c r="G13" s="131"/>
      <c r="H13" s="48" t="s">
        <v>75</v>
      </c>
      <c r="I13" s="48" t="s">
        <v>76</v>
      </c>
      <c r="J13" s="59" t="s">
        <v>65</v>
      </c>
      <c r="K13" s="59" t="s">
        <v>65</v>
      </c>
      <c r="L13" s="59" t="s">
        <v>65</v>
      </c>
      <c r="M13" s="49" t="s">
        <v>77</v>
      </c>
      <c r="N13" s="33"/>
      <c r="O13" s="89" t="s">
        <v>78</v>
      </c>
      <c r="P13" s="33"/>
      <c r="Q13" s="83"/>
      <c r="R13" s="83"/>
      <c r="S13" s="83"/>
      <c r="U13" s="95"/>
      <c r="V13" s="134" t="str">
        <f t="shared" si="0"/>
        <v/>
      </c>
      <c r="W13" s="75" t="str">
        <f t="shared" si="1"/>
        <v/>
      </c>
      <c r="Y13" s="95"/>
      <c r="Z13" s="134" t="str">
        <f t="shared" si="2"/>
        <v/>
      </c>
      <c r="AA13" s="75" t="str">
        <f t="shared" si="3"/>
        <v/>
      </c>
      <c r="AC13" s="95"/>
      <c r="AD13" s="134" t="str">
        <f t="shared" si="4"/>
        <v/>
      </c>
      <c r="AE13" s="75" t="str">
        <f t="shared" si="5"/>
        <v/>
      </c>
      <c r="AG13" s="95"/>
      <c r="AH13" s="134" t="str">
        <f t="shared" si="6"/>
        <v/>
      </c>
      <c r="AI13" s="75" t="str">
        <f t="shared" si="7"/>
        <v/>
      </c>
      <c r="AK13" s="95"/>
      <c r="AL13" s="134" t="str">
        <f t="shared" si="8"/>
        <v/>
      </c>
      <c r="AM13" s="75" t="str">
        <f t="shared" si="9"/>
        <v/>
      </c>
      <c r="AO13" s="95"/>
      <c r="AP13" s="134" t="str">
        <f t="shared" si="10"/>
        <v/>
      </c>
      <c r="AQ13" s="75" t="str">
        <f t="shared" si="11"/>
        <v/>
      </c>
      <c r="AS13" s="95"/>
      <c r="AT13" s="134" t="str">
        <f t="shared" si="12"/>
        <v/>
      </c>
      <c r="AU13" s="75" t="str">
        <f t="shared" si="13"/>
        <v/>
      </c>
    </row>
    <row r="14" spans="1:47" s="35" customFormat="1" ht="75" x14ac:dyDescent="0.2">
      <c r="A14" s="54">
        <v>5</v>
      </c>
      <c r="B14" s="54" t="s">
        <v>62</v>
      </c>
      <c r="C14" s="46" t="s">
        <v>79</v>
      </c>
      <c r="D14" s="133" t="s">
        <v>80</v>
      </c>
      <c r="E14" s="53" t="s">
        <v>54</v>
      </c>
      <c r="F14" s="65">
        <v>0.15</v>
      </c>
      <c r="G14" s="131"/>
      <c r="H14" s="45" t="s">
        <v>81</v>
      </c>
      <c r="I14" s="50" t="s">
        <v>82</v>
      </c>
      <c r="J14" s="50" t="s">
        <v>83</v>
      </c>
      <c r="K14" s="50" t="s">
        <v>84</v>
      </c>
      <c r="L14" s="50" t="s">
        <v>85</v>
      </c>
      <c r="M14" s="50" t="s">
        <v>86</v>
      </c>
      <c r="N14" s="33"/>
      <c r="O14" s="30" t="s">
        <v>87</v>
      </c>
      <c r="P14" s="33"/>
      <c r="Q14" s="84"/>
      <c r="R14" s="84"/>
      <c r="S14" s="84"/>
      <c r="U14" s="95"/>
      <c r="V14" s="134" t="str">
        <f t="shared" si="0"/>
        <v/>
      </c>
      <c r="W14" s="75" t="str">
        <f t="shared" si="1"/>
        <v/>
      </c>
      <c r="Y14" s="95"/>
      <c r="Z14" s="134" t="str">
        <f t="shared" si="2"/>
        <v/>
      </c>
      <c r="AA14" s="75" t="str">
        <f t="shared" si="3"/>
        <v/>
      </c>
      <c r="AC14" s="95"/>
      <c r="AD14" s="134" t="str">
        <f t="shared" si="4"/>
        <v/>
      </c>
      <c r="AE14" s="75" t="str">
        <f t="shared" si="5"/>
        <v/>
      </c>
      <c r="AG14" s="95"/>
      <c r="AH14" s="134" t="str">
        <f t="shared" si="6"/>
        <v/>
      </c>
      <c r="AI14" s="75" t="str">
        <f t="shared" si="7"/>
        <v/>
      </c>
      <c r="AK14" s="95"/>
      <c r="AL14" s="134" t="str">
        <f t="shared" si="8"/>
        <v/>
      </c>
      <c r="AM14" s="75" t="str">
        <f t="shared" si="9"/>
        <v/>
      </c>
      <c r="AO14" s="95"/>
      <c r="AP14" s="134" t="str">
        <f t="shared" si="10"/>
        <v/>
      </c>
      <c r="AQ14" s="75" t="str">
        <f t="shared" si="11"/>
        <v/>
      </c>
      <c r="AS14" s="95"/>
      <c r="AT14" s="134" t="str">
        <f t="shared" si="12"/>
        <v/>
      </c>
      <c r="AU14" s="75" t="str">
        <f t="shared" si="13"/>
        <v/>
      </c>
    </row>
    <row r="15" spans="1:47" s="35" customFormat="1" ht="75" x14ac:dyDescent="0.2">
      <c r="A15" s="54">
        <v>6</v>
      </c>
      <c r="B15" s="54" t="s">
        <v>88</v>
      </c>
      <c r="C15" s="46" t="s">
        <v>89</v>
      </c>
      <c r="D15" s="133" t="s">
        <v>90</v>
      </c>
      <c r="E15" s="53" t="s">
        <v>54</v>
      </c>
      <c r="F15" s="65">
        <v>0.15</v>
      </c>
      <c r="G15" s="131"/>
      <c r="H15" s="50" t="s">
        <v>91</v>
      </c>
      <c r="I15" s="50" t="s">
        <v>81</v>
      </c>
      <c r="J15" s="50" t="s">
        <v>82</v>
      </c>
      <c r="K15" s="50" t="s">
        <v>92</v>
      </c>
      <c r="L15" s="50" t="s">
        <v>83</v>
      </c>
      <c r="M15" s="50" t="s">
        <v>93</v>
      </c>
      <c r="N15" s="33"/>
      <c r="O15" s="30" t="s">
        <v>94</v>
      </c>
      <c r="P15" s="33"/>
      <c r="Q15" s="84"/>
      <c r="R15" s="84"/>
      <c r="S15" s="84"/>
      <c r="U15" s="95"/>
      <c r="V15" s="134" t="str">
        <f t="shared" si="0"/>
        <v/>
      </c>
      <c r="W15" s="75" t="str">
        <f t="shared" si="1"/>
        <v/>
      </c>
      <c r="Y15" s="95"/>
      <c r="Z15" s="134" t="str">
        <f t="shared" si="2"/>
        <v/>
      </c>
      <c r="AA15" s="75" t="str">
        <f t="shared" si="3"/>
        <v/>
      </c>
      <c r="AC15" s="95"/>
      <c r="AD15" s="134" t="str">
        <f t="shared" si="4"/>
        <v/>
      </c>
      <c r="AE15" s="75" t="str">
        <f t="shared" si="5"/>
        <v/>
      </c>
      <c r="AG15" s="95"/>
      <c r="AH15" s="134" t="str">
        <f t="shared" si="6"/>
        <v/>
      </c>
      <c r="AI15" s="75" t="str">
        <f t="shared" si="7"/>
        <v/>
      </c>
      <c r="AK15" s="95"/>
      <c r="AL15" s="134" t="str">
        <f t="shared" si="8"/>
        <v/>
      </c>
      <c r="AM15" s="75" t="str">
        <f t="shared" si="9"/>
        <v/>
      </c>
      <c r="AO15" s="95"/>
      <c r="AP15" s="134" t="str">
        <f t="shared" si="10"/>
        <v/>
      </c>
      <c r="AQ15" s="75" t="str">
        <f t="shared" si="11"/>
        <v/>
      </c>
      <c r="AS15" s="95"/>
      <c r="AT15" s="134" t="str">
        <f t="shared" si="12"/>
        <v/>
      </c>
      <c r="AU15" s="75" t="str">
        <f t="shared" si="13"/>
        <v/>
      </c>
    </row>
    <row r="16" spans="1:47" s="34" customFormat="1" ht="76.5" x14ac:dyDescent="0.2">
      <c r="A16" s="135">
        <v>7</v>
      </c>
      <c r="B16" s="135" t="s">
        <v>51</v>
      </c>
      <c r="C16" s="46" t="s">
        <v>95</v>
      </c>
      <c r="D16" s="133" t="s">
        <v>96</v>
      </c>
      <c r="E16" s="53" t="s">
        <v>54</v>
      </c>
      <c r="F16" s="65">
        <v>0.05</v>
      </c>
      <c r="G16" s="131"/>
      <c r="H16" s="59" t="s">
        <v>65</v>
      </c>
      <c r="I16" s="51" t="s">
        <v>66</v>
      </c>
      <c r="J16" s="51" t="s">
        <v>57</v>
      </c>
      <c r="K16" s="48" t="s">
        <v>97</v>
      </c>
      <c r="L16" s="48" t="s">
        <v>98</v>
      </c>
      <c r="M16" s="50" t="s">
        <v>99</v>
      </c>
      <c r="N16" s="33"/>
      <c r="O16" s="30" t="s">
        <v>100</v>
      </c>
      <c r="P16" s="33"/>
      <c r="Q16" s="83"/>
      <c r="R16" s="83"/>
      <c r="S16" s="83"/>
      <c r="U16" s="95"/>
      <c r="V16" s="134" t="str">
        <f t="shared" si="0"/>
        <v/>
      </c>
      <c r="W16" s="75" t="str">
        <f t="shared" si="1"/>
        <v/>
      </c>
      <c r="Y16" s="95"/>
      <c r="Z16" s="134" t="str">
        <f t="shared" si="2"/>
        <v/>
      </c>
      <c r="AA16" s="75" t="str">
        <f t="shared" si="3"/>
        <v/>
      </c>
      <c r="AC16" s="95"/>
      <c r="AD16" s="134" t="str">
        <f t="shared" si="4"/>
        <v/>
      </c>
      <c r="AE16" s="75" t="str">
        <f t="shared" si="5"/>
        <v/>
      </c>
      <c r="AG16" s="95"/>
      <c r="AH16" s="134" t="str">
        <f t="shared" si="6"/>
        <v/>
      </c>
      <c r="AI16" s="75" t="str">
        <f t="shared" si="7"/>
        <v/>
      </c>
      <c r="AK16" s="95"/>
      <c r="AL16" s="134" t="str">
        <f t="shared" si="8"/>
        <v/>
      </c>
      <c r="AM16" s="75" t="str">
        <f t="shared" si="9"/>
        <v/>
      </c>
      <c r="AO16" s="95"/>
      <c r="AP16" s="134" t="str">
        <f t="shared" si="10"/>
        <v/>
      </c>
      <c r="AQ16" s="75" t="str">
        <f t="shared" si="11"/>
        <v/>
      </c>
      <c r="AS16" s="95"/>
      <c r="AT16" s="134" t="str">
        <f t="shared" si="12"/>
        <v/>
      </c>
      <c r="AU16" s="75" t="str">
        <f t="shared" si="13"/>
        <v/>
      </c>
    </row>
    <row r="17" spans="1:47" s="34" customFormat="1" ht="76.5" x14ac:dyDescent="0.2">
      <c r="A17" s="135">
        <v>8</v>
      </c>
      <c r="B17" s="135" t="s">
        <v>51</v>
      </c>
      <c r="C17" s="46" t="s">
        <v>101</v>
      </c>
      <c r="D17" s="133" t="s">
        <v>102</v>
      </c>
      <c r="E17" s="53" t="s">
        <v>54</v>
      </c>
      <c r="F17" s="65">
        <v>2.5000000000000001E-2</v>
      </c>
      <c r="G17" s="131"/>
      <c r="H17" s="59" t="s">
        <v>65</v>
      </c>
      <c r="I17" s="51" t="s">
        <v>66</v>
      </c>
      <c r="J17" s="51" t="s">
        <v>57</v>
      </c>
      <c r="K17" s="48" t="s">
        <v>97</v>
      </c>
      <c r="L17" s="48" t="s">
        <v>98</v>
      </c>
      <c r="M17" s="50" t="s">
        <v>99</v>
      </c>
      <c r="N17" s="33"/>
      <c r="O17" s="30" t="s">
        <v>103</v>
      </c>
      <c r="P17" s="33"/>
      <c r="Q17" s="83"/>
      <c r="R17" s="83"/>
      <c r="S17" s="83"/>
      <c r="U17" s="95"/>
      <c r="V17" s="134" t="str">
        <f t="shared" si="0"/>
        <v/>
      </c>
      <c r="W17" s="75" t="str">
        <f t="shared" si="1"/>
        <v/>
      </c>
      <c r="Y17" s="95"/>
      <c r="Z17" s="134" t="str">
        <f t="shared" si="2"/>
        <v/>
      </c>
      <c r="AA17" s="75" t="str">
        <f t="shared" si="3"/>
        <v/>
      </c>
      <c r="AC17" s="95"/>
      <c r="AD17" s="134" t="str">
        <f t="shared" si="4"/>
        <v/>
      </c>
      <c r="AE17" s="75" t="str">
        <f t="shared" si="5"/>
        <v/>
      </c>
      <c r="AG17" s="95"/>
      <c r="AH17" s="134" t="str">
        <f t="shared" si="6"/>
        <v/>
      </c>
      <c r="AI17" s="75" t="str">
        <f t="shared" si="7"/>
        <v/>
      </c>
      <c r="AK17" s="95"/>
      <c r="AL17" s="134" t="str">
        <f t="shared" si="8"/>
        <v/>
      </c>
      <c r="AM17" s="75" t="str">
        <f t="shared" si="9"/>
        <v/>
      </c>
      <c r="AO17" s="95"/>
      <c r="AP17" s="134" t="str">
        <f t="shared" si="10"/>
        <v/>
      </c>
      <c r="AQ17" s="75" t="str">
        <f t="shared" si="11"/>
        <v/>
      </c>
      <c r="AS17" s="95"/>
      <c r="AT17" s="134" t="str">
        <f t="shared" si="12"/>
        <v/>
      </c>
      <c r="AU17" s="75" t="str">
        <f t="shared" si="13"/>
        <v/>
      </c>
    </row>
    <row r="18" spans="1:47" s="34" customFormat="1" ht="89.25" x14ac:dyDescent="0.2">
      <c r="A18" s="135">
        <v>9</v>
      </c>
      <c r="B18" s="135" t="s">
        <v>51</v>
      </c>
      <c r="C18" s="46" t="s">
        <v>104</v>
      </c>
      <c r="D18" s="133" t="s">
        <v>105</v>
      </c>
      <c r="E18" s="53" t="s">
        <v>54</v>
      </c>
      <c r="F18" s="65">
        <v>2.5000000000000001E-2</v>
      </c>
      <c r="G18" s="131"/>
      <c r="H18" s="59" t="s">
        <v>65</v>
      </c>
      <c r="I18" s="51" t="s">
        <v>66</v>
      </c>
      <c r="J18" s="51" t="s">
        <v>57</v>
      </c>
      <c r="K18" s="48" t="s">
        <v>97</v>
      </c>
      <c r="L18" s="48" t="s">
        <v>98</v>
      </c>
      <c r="M18" s="50" t="s">
        <v>106</v>
      </c>
      <c r="N18" s="33"/>
      <c r="O18" s="30" t="s">
        <v>107</v>
      </c>
      <c r="P18" s="33"/>
      <c r="Q18" s="83"/>
      <c r="R18" s="83"/>
      <c r="S18" s="83"/>
      <c r="U18" s="95"/>
      <c r="V18" s="134" t="str">
        <f t="shared" si="0"/>
        <v/>
      </c>
      <c r="W18" s="75" t="str">
        <f t="shared" si="1"/>
        <v/>
      </c>
      <c r="Y18" s="95"/>
      <c r="Z18" s="134" t="str">
        <f t="shared" si="2"/>
        <v/>
      </c>
      <c r="AA18" s="75" t="str">
        <f t="shared" si="3"/>
        <v/>
      </c>
      <c r="AC18" s="95"/>
      <c r="AD18" s="134" t="str">
        <f t="shared" si="4"/>
        <v/>
      </c>
      <c r="AE18" s="75" t="str">
        <f t="shared" si="5"/>
        <v/>
      </c>
      <c r="AG18" s="95"/>
      <c r="AH18" s="134" t="str">
        <f t="shared" si="6"/>
        <v/>
      </c>
      <c r="AI18" s="75" t="str">
        <f t="shared" si="7"/>
        <v/>
      </c>
      <c r="AK18" s="95"/>
      <c r="AL18" s="134" t="str">
        <f t="shared" si="8"/>
        <v/>
      </c>
      <c r="AM18" s="75" t="str">
        <f t="shared" si="9"/>
        <v/>
      </c>
      <c r="AO18" s="95"/>
      <c r="AP18" s="134" t="str">
        <f t="shared" si="10"/>
        <v/>
      </c>
      <c r="AQ18" s="75" t="str">
        <f t="shared" si="11"/>
        <v/>
      </c>
      <c r="AS18" s="95"/>
      <c r="AT18" s="134" t="str">
        <f t="shared" si="12"/>
        <v/>
      </c>
      <c r="AU18" s="75" t="str">
        <f t="shared" si="13"/>
        <v/>
      </c>
    </row>
    <row r="19" spans="1:47" s="37" customFormat="1" ht="67.150000000000006" customHeight="1" x14ac:dyDescent="0.2">
      <c r="A19" s="135">
        <v>10</v>
      </c>
      <c r="B19" s="135" t="s">
        <v>88</v>
      </c>
      <c r="C19" s="46" t="s">
        <v>108</v>
      </c>
      <c r="D19" s="136" t="s">
        <v>109</v>
      </c>
      <c r="E19" s="53" t="s">
        <v>54</v>
      </c>
      <c r="F19" s="65">
        <v>0.15</v>
      </c>
      <c r="G19" s="137"/>
      <c r="H19" s="50" t="s">
        <v>110</v>
      </c>
      <c r="I19" s="50" t="s">
        <v>111</v>
      </c>
      <c r="J19" s="50" t="s">
        <v>112</v>
      </c>
      <c r="K19" s="50" t="s">
        <v>113</v>
      </c>
      <c r="L19" s="50" t="s">
        <v>114</v>
      </c>
      <c r="M19" s="45" t="s">
        <v>115</v>
      </c>
      <c r="N19" s="36"/>
      <c r="O19" s="30" t="s">
        <v>116</v>
      </c>
      <c r="P19" s="36"/>
      <c r="Q19" s="85"/>
      <c r="R19" s="85"/>
      <c r="S19" s="85"/>
      <c r="U19" s="95"/>
      <c r="V19" s="134" t="str">
        <f t="shared" si="0"/>
        <v/>
      </c>
      <c r="W19" s="75" t="str">
        <f t="shared" si="1"/>
        <v/>
      </c>
      <c r="Y19" s="95"/>
      <c r="Z19" s="134" t="str">
        <f t="shared" si="2"/>
        <v/>
      </c>
      <c r="AA19" s="75" t="str">
        <f t="shared" si="3"/>
        <v/>
      </c>
      <c r="AC19" s="95"/>
      <c r="AD19" s="134" t="str">
        <f t="shared" si="4"/>
        <v/>
      </c>
      <c r="AE19" s="75" t="str">
        <f t="shared" si="5"/>
        <v/>
      </c>
      <c r="AG19" s="95"/>
      <c r="AH19" s="134" t="str">
        <f t="shared" si="6"/>
        <v/>
      </c>
      <c r="AI19" s="75" t="str">
        <f t="shared" si="7"/>
        <v/>
      </c>
      <c r="AK19" s="95"/>
      <c r="AL19" s="134" t="str">
        <f t="shared" si="8"/>
        <v/>
      </c>
      <c r="AM19" s="75" t="str">
        <f t="shared" si="9"/>
        <v/>
      </c>
      <c r="AO19" s="95"/>
      <c r="AP19" s="134" t="str">
        <f t="shared" si="10"/>
        <v/>
      </c>
      <c r="AQ19" s="75" t="str">
        <f t="shared" si="11"/>
        <v/>
      </c>
      <c r="AS19" s="95"/>
      <c r="AT19" s="134" t="str">
        <f t="shared" si="12"/>
        <v/>
      </c>
      <c r="AU19" s="75" t="str">
        <f t="shared" si="13"/>
        <v/>
      </c>
    </row>
    <row r="20" spans="1:47" s="41" customFormat="1" ht="140.25" x14ac:dyDescent="0.2">
      <c r="A20" s="54">
        <v>11</v>
      </c>
      <c r="B20" s="138" t="s">
        <v>51</v>
      </c>
      <c r="C20" s="46" t="s">
        <v>117</v>
      </c>
      <c r="D20" s="139" t="s">
        <v>118</v>
      </c>
      <c r="E20" s="53" t="s">
        <v>119</v>
      </c>
      <c r="F20" s="65">
        <v>0.05</v>
      </c>
      <c r="G20" s="137"/>
      <c r="H20" s="59" t="s">
        <v>65</v>
      </c>
      <c r="I20" s="51" t="s">
        <v>120</v>
      </c>
      <c r="J20" s="48" t="s">
        <v>121</v>
      </c>
      <c r="K20" s="51">
        <v>4</v>
      </c>
      <c r="L20" s="51">
        <v>5</v>
      </c>
      <c r="M20" s="51" t="s">
        <v>122</v>
      </c>
      <c r="N20" s="40"/>
      <c r="O20" s="86" t="s">
        <v>123</v>
      </c>
      <c r="P20" s="40"/>
      <c r="Q20" s="96"/>
      <c r="R20" s="134" t="str">
        <f>_xlfn.XLOOKUP(Q20,$H20:$M20,$H$9:$M$9,"",0)</f>
        <v/>
      </c>
      <c r="S20" s="75" t="str">
        <f t="shared" ref="S20:S21" si="14">IF(R20&gt;=0,"",R20*$F20)</f>
        <v/>
      </c>
      <c r="U20" s="81"/>
      <c r="V20" s="81"/>
      <c r="W20" s="81"/>
      <c r="Y20" s="81"/>
      <c r="Z20" s="81"/>
      <c r="AA20" s="81"/>
      <c r="AC20" s="81"/>
      <c r="AD20" s="81"/>
      <c r="AE20" s="81"/>
      <c r="AG20" s="81"/>
      <c r="AH20" s="81"/>
      <c r="AI20" s="81"/>
      <c r="AK20" s="81"/>
      <c r="AL20" s="81"/>
      <c r="AM20" s="81"/>
      <c r="AO20" s="81"/>
      <c r="AP20" s="81"/>
      <c r="AQ20" s="81"/>
      <c r="AS20" s="81"/>
      <c r="AT20" s="81"/>
      <c r="AU20" s="81"/>
    </row>
    <row r="21" spans="1:47" s="34" customFormat="1" ht="63.75" x14ac:dyDescent="0.2">
      <c r="A21" s="140">
        <v>12</v>
      </c>
      <c r="B21" s="140" t="s">
        <v>62</v>
      </c>
      <c r="C21" s="55" t="s">
        <v>124</v>
      </c>
      <c r="D21" s="141" t="s">
        <v>125</v>
      </c>
      <c r="E21" s="56" t="s">
        <v>119</v>
      </c>
      <c r="F21" s="66">
        <v>0.05</v>
      </c>
      <c r="G21" s="131"/>
      <c r="H21" s="88" t="s">
        <v>65</v>
      </c>
      <c r="I21" s="57" t="s">
        <v>120</v>
      </c>
      <c r="J21" s="58" t="s">
        <v>121</v>
      </c>
      <c r="K21" s="57">
        <v>4</v>
      </c>
      <c r="L21" s="57">
        <v>5</v>
      </c>
      <c r="M21" s="57" t="s">
        <v>122</v>
      </c>
      <c r="N21" s="33"/>
      <c r="O21" s="87" t="s">
        <v>126</v>
      </c>
      <c r="P21" s="33"/>
      <c r="Q21" s="97"/>
      <c r="R21" s="142" t="str">
        <f t="shared" ref="R21" si="15">_xlfn.XLOOKUP(Q21,$H21:$M21,$H$9:$M$9,"",0)</f>
        <v/>
      </c>
      <c r="S21" s="76" t="str">
        <f t="shared" si="14"/>
        <v/>
      </c>
      <c r="U21" s="77"/>
      <c r="V21" s="77"/>
      <c r="W21" s="77"/>
      <c r="Y21" s="77"/>
      <c r="Z21" s="77"/>
      <c r="AA21" s="77"/>
      <c r="AC21" s="77"/>
      <c r="AD21" s="77"/>
      <c r="AE21" s="77"/>
      <c r="AG21" s="77"/>
      <c r="AH21" s="77"/>
      <c r="AI21" s="77"/>
      <c r="AK21" s="77"/>
      <c r="AL21" s="77"/>
      <c r="AM21" s="77"/>
      <c r="AO21" s="77"/>
      <c r="AP21" s="77"/>
      <c r="AQ21" s="77"/>
      <c r="AS21" s="77"/>
      <c r="AT21" s="77"/>
      <c r="AU21" s="77"/>
    </row>
    <row r="22" spans="1:47" s="34" customFormat="1" ht="15" x14ac:dyDescent="0.2">
      <c r="A22" s="13"/>
      <c r="B22" s="25"/>
      <c r="C22" s="25"/>
      <c r="D22" s="69"/>
      <c r="E22" s="43"/>
      <c r="F22" s="32"/>
      <c r="G22" s="33"/>
      <c r="H22" s="44"/>
      <c r="I22" s="13"/>
      <c r="J22" s="13"/>
      <c r="K22" s="44"/>
      <c r="L22" s="44"/>
      <c r="M22" s="44"/>
      <c r="N22" s="44"/>
      <c r="O22" s="44"/>
      <c r="P22" s="44"/>
      <c r="U22" s="92"/>
      <c r="V22" s="93"/>
      <c r="W22" s="8"/>
      <c r="Y22" s="92"/>
      <c r="Z22" s="93"/>
      <c r="AA22" s="8"/>
      <c r="AC22" s="92"/>
      <c r="AD22" s="93"/>
      <c r="AE22" s="8"/>
      <c r="AG22" s="92"/>
      <c r="AH22" s="93"/>
      <c r="AI22" s="8"/>
      <c r="AK22" s="92"/>
      <c r="AL22" s="93"/>
      <c r="AM22" s="8"/>
      <c r="AO22" s="92"/>
      <c r="AP22" s="93"/>
      <c r="AQ22" s="8"/>
      <c r="AS22" s="92"/>
      <c r="AT22" s="93"/>
      <c r="AU22" s="8"/>
    </row>
    <row r="23" spans="1:47" s="35" customFormat="1" ht="14.65" customHeight="1" x14ac:dyDescent="0.2">
      <c r="A23" s="26"/>
      <c r="B23" s="25"/>
      <c r="C23" s="25"/>
      <c r="D23" s="69"/>
      <c r="E23" s="43"/>
      <c r="F23" s="67">
        <f>SUM(F10:F21)</f>
        <v>1.0000000000000002</v>
      </c>
      <c r="G23" s="33"/>
      <c r="H23" s="154" t="s">
        <v>135</v>
      </c>
      <c r="I23" s="155"/>
      <c r="J23" s="155"/>
      <c r="K23" s="155"/>
      <c r="L23" s="155"/>
      <c r="M23" s="156"/>
      <c r="N23" s="44"/>
      <c r="O23" s="99" t="s">
        <v>128</v>
      </c>
      <c r="P23" s="44"/>
      <c r="Q23" s="157">
        <f>SUM(U23:AT23)</f>
        <v>0</v>
      </c>
      <c r="R23" s="158"/>
      <c r="U23" s="150">
        <v>0</v>
      </c>
      <c r="V23" s="151"/>
      <c r="W23" s="100"/>
      <c r="X23" s="101"/>
      <c r="Y23" s="150">
        <v>0</v>
      </c>
      <c r="Z23" s="151"/>
      <c r="AA23" s="100"/>
      <c r="AB23" s="101"/>
      <c r="AC23" s="150">
        <v>0</v>
      </c>
      <c r="AD23" s="151"/>
      <c r="AE23" s="100"/>
      <c r="AF23" s="101"/>
      <c r="AG23" s="150">
        <v>0</v>
      </c>
      <c r="AH23" s="151"/>
      <c r="AI23" s="100"/>
      <c r="AJ23" s="101"/>
      <c r="AK23" s="150">
        <v>0</v>
      </c>
      <c r="AL23" s="151"/>
      <c r="AM23" s="100"/>
      <c r="AN23" s="101"/>
      <c r="AO23" s="150">
        <v>0</v>
      </c>
      <c r="AP23" s="151"/>
      <c r="AQ23" s="100"/>
      <c r="AR23" s="101"/>
      <c r="AS23" s="150">
        <v>0</v>
      </c>
      <c r="AT23" s="151"/>
      <c r="AU23" s="102"/>
    </row>
    <row r="24" spans="1:47" s="13" customFormat="1" x14ac:dyDescent="0.2">
      <c r="B24" s="25"/>
      <c r="C24" s="25"/>
      <c r="D24" s="69"/>
      <c r="E24" s="25"/>
    </row>
    <row r="25" spans="1:47" s="13" customFormat="1" ht="29.85" customHeight="1" x14ac:dyDescent="0.2">
      <c r="B25" s="25"/>
      <c r="C25" s="25"/>
      <c r="D25" s="69"/>
      <c r="E25" s="25"/>
      <c r="H25" s="159" t="s">
        <v>10</v>
      </c>
      <c r="I25" s="160"/>
      <c r="J25" s="163">
        <f>IFERROR(L25/$Q$23,0)</f>
        <v>0</v>
      </c>
      <c r="K25" s="164"/>
      <c r="L25" s="161">
        <f>SUMIF(Q26:AU26,"&gt;0")</f>
        <v>0</v>
      </c>
      <c r="M25" s="162"/>
      <c r="O25" s="197" t="s">
        <v>129</v>
      </c>
      <c r="Q25" s="152" t="str">
        <f>IF(AND(Q20="",Q21=""),"",
IF(SUM(R20:R21)=0,"Tolerance","Malus"))</f>
        <v/>
      </c>
      <c r="R25" s="78" t="str">
        <f>IF(Q25="Tolerance",0,IF(Q25="Malus",SUM(S20:S21),""))</f>
        <v/>
      </c>
      <c r="S25" s="71"/>
      <c r="T25" s="71"/>
      <c r="U25" s="152" t="str">
        <f>IF(AND(U10="",U11="",U12="",U13="",U14="",U15="",U16="",U17="",U18="",U19=""),"",
IF(AND(OR(V11&gt;=0,V11=""),OR(V12&gt;=0,V12=""),OR(V13&gt;=0,V13=""),OR(V14&gt;=0,V14=""),OR(V15&gt;=0,V15=""),SUM(V10:V19)&gt;0),"Bonus",
IF(AND(OR(OR(V11&lt;0,V11=""),OR(V12&lt;0,V12=""),OR(V13&lt;0,V13=""),OR(V14&lt;0,V14=""),OR(V15&lt;0,V15="")),SUM(V10:V19)&gt;0),"Tolerance",
IF(SUM(V10:V19)=0,"Tolerance","Malus"))))</f>
        <v/>
      </c>
      <c r="V25" s="78" t="str">
        <f>IF(U25="Bonus",IF(SUM(V10:V19)&gt;0.02,0.02,SUM(V10:V19)),IF(U25="Tolerance",0,IF(U25="Malus",SUM(W10:W19),"")))</f>
        <v/>
      </c>
      <c r="X25" s="71"/>
      <c r="Y25" s="152" t="str">
        <f>IF(AND(Y10="",Y11="",Y12="",Y13="",Y14="",Y15="",Y16="",Y17="",Y18="",Y19=""),"",
IF(AND(OR(Z11&gt;=0,Z11=""),OR(Z12&gt;=0,Z12=""),OR(Z13&gt;=0,Z13=""),OR(Z14&gt;=0,Z14=""),OR(Z15&gt;=0,Z15=""),SUM(Z10:Z19)&gt;0),"Bonus",
IF(AND(OR(OR(Z11&lt;0,Z11=""),OR(Z12&lt;0,Z12=""),OR(Z13&lt;0,Z13=""),OR(Z14&lt;0,Z14=""),OR(Z15&lt;0,Z15="")),SUM(Z10:Z19)&gt;0),"Tolerance",
IF(SUM(Z10:Z19)=0,"Tolerance","Malus"))))</f>
        <v/>
      </c>
      <c r="Z25" s="78" t="str">
        <f>IF(Y25="Bonus",IF(SUM(Z10:Z19)&gt;0.02,0.02,SUM(Z10:Z19)),IF(Y25="Tolerance",0,IF(Y25="Malus",SUM(AA10:AA19),"")))</f>
        <v/>
      </c>
      <c r="AB25" s="71"/>
      <c r="AC25" s="152" t="str">
        <f>IF(AND(AC10="",AC11="",AC12="",AC13="",AC14="",AC15="",AC16="",AC17="",AC18="",AC19=""),"",
IF(AND(OR(AD11&gt;=0,AD11=""),OR(AD12&gt;=0,AD12=""),OR(AD13&gt;=0,AD13=""),OR(AD14&gt;=0,AD14=""),OR(AD15&gt;=0,AD15=""),SUM(AD10:AD19)&gt;0),"Bonus",
IF(AND(OR(OR(AD11&lt;0,AD11=""),OR(AD12&lt;0,AD12=""),OR(AD13&lt;0,AD13=""),OR(AD14&lt;0,AD14=""),OR(AD15&lt;0,AD15="")),SUM(AD10:AD19)&gt;0),"Tolerance",
IF(SUM(AD10:AD19)=0,"Tolerance","Malus"))))</f>
        <v/>
      </c>
      <c r="AD25" s="78" t="str">
        <f>IF(AC25="Bonus",IF(SUM(AD10:AD19)&gt;0.02,0.02,SUM(AD10:AD19)),IF(AC25="Tolerance",0,IF(AC25="Malus",SUM(AE10:AE19),"")))</f>
        <v/>
      </c>
      <c r="AF25" s="71"/>
      <c r="AG25" s="152" t="str">
        <f>IF(AND(AG10="",AG11="",AG12="",AG13="",AG14="",AG15="",AG16="",AG17="",AG18="",AG19=""),"",
IF(AND(OR(AH11&gt;=0,AH11=""),OR(AH12&gt;=0,AH12=""),OR(AH13&gt;=0,AH13=""),OR(AH14&gt;=0,AH14=""),OR(AH15&gt;=0,AH15=""),SUM(AH10:AH19)&gt;0),"Bonus",
IF(AND(OR(OR(AH11&lt;0,AH11=""),OR(AH12&lt;0,AH12=""),OR(AH13&lt;0,AH13=""),OR(AH14&lt;0,AH14=""),OR(AH15&lt;0,AH15="")),SUM(AH10:AH19)&gt;0),"Tolerance",
IF(SUM(AH10:AH19)=0,"Tolerance","Malus"))))</f>
        <v/>
      </c>
      <c r="AH25" s="78" t="str">
        <f>IF(AG25="Bonus",IF(SUM(AH10:AH19)&gt;0.02,0.02,SUM(AH10:AH19)),IF(AG25="Tolerance",0,IF(AG25="Malus",SUM(AI10:AI19),"")))</f>
        <v/>
      </c>
      <c r="AJ25" s="71"/>
      <c r="AK25" s="152" t="str">
        <f>IF(AND(AK10="",AK11="",AK12="",AK13="",AK14="",AK15="",AK16="",AK17="",AK18="",AK19=""),"",
IF(AND(OR(AL11&gt;=0,AL11=""),OR(AL12&gt;=0,AL12=""),OR(AL13&gt;=0,AL13=""),OR(AL14&gt;=0,AL14=""),OR(AL15&gt;=0,AL15=""),SUM(AL10:AL19)&gt;0),"Bonus",
IF(AND(OR(OR(AL11&lt;0,AL11=""),OR(AL12&lt;0,AL12=""),OR(AL13&lt;0,AL13=""),OR(AL14&lt;0,AL14=""),OR(AL15&lt;0,AL15="")),SUM(AL10:AL19)&gt;0),"Tolerance",
IF(SUM(AL10:AL19)=0,"Tolerance","Malus"))))</f>
        <v/>
      </c>
      <c r="AL25" s="78" t="str">
        <f>IF(AK25="Bonus",IF(SUM(AL10:AL19)&gt;0.02,0.02,SUM(AL10:AL19)),IF(AK25="Tolerance",0,IF(AK25="Malus",SUM(AM10:AM19),"")))</f>
        <v/>
      </c>
      <c r="AN25" s="71"/>
      <c r="AO25" s="152" t="str">
        <f>IF(AND(AO10="",AO11="",AO12="",AO13="",AO14="",AO15="",AO16="",AO17="",AO18="",AO19=""),"",
IF(AND(OR(AP11&gt;=0,AP11=""),OR(AP12&gt;=0,AP12=""),OR(AP13&gt;=0,AP13=""),OR(AP14&gt;=0,AP14=""),OR(AP15&gt;=0,AP15=""),SUM(AP10:AP19)&gt;0),"Bonus",
IF(AND(OR(OR(AP11&lt;0,AP11=""),OR(AP12&lt;0,AP12=""),OR(AP13&lt;0,AP13=""),OR(AP14&lt;0,AP14=""),OR(AP15&lt;0,AP15="")),SUM(AP10:AP19)&gt;0),"Tolerance",
IF(SUM(AP10:AP19)=0,"Tolerance","Malus"))))</f>
        <v/>
      </c>
      <c r="AP25" s="78" t="str">
        <f>IF(AO25="Bonus",IF(SUM(AP10:AP19)&gt;0.02,0.02,SUM(AP10:AP19)),IF(AO25="Tolerance",0,IF(AO25="Malus",SUM(AQ10:AQ19),"")))</f>
        <v/>
      </c>
      <c r="AR25" s="71"/>
      <c r="AS25" s="152" t="str">
        <f>IF(AND(AS10="",AS11="",AS12="",AS13="",AS14="",AS15="",AS16="",AS17="",AS18="",AS19=""),"",
IF(AND(OR(AT11&gt;=0,AT11=""),OR(AT12&gt;=0,AT12=""),OR(AT13&gt;=0,AT13=""),OR(AT14&gt;=0,AT14=""),OR(AT15&gt;=0,AT15=""),SUM(AT10:AT19)&gt;0),"Bonus",
IF(AND(OR(OR(AT11&lt;0,AT11=""),OR(AT12&lt;0,AT12=""),OR(AT13&lt;0,AT13=""),OR(AT14&lt;0,AT14=""),OR(AT15&lt;0,AT15="")),SUM(AT10:AT19)&gt;0),"Tolerance",
IF(SUM(AT10:AT19)=0,"Tolerance","Malus"))))</f>
        <v/>
      </c>
      <c r="AT25" s="78" t="str">
        <f>IF(AS25="Bonus",IF(SUM(AT10:AT19)&gt;0.02,0.02,SUM(AT10:AT19)),IF(AS25="Tolerance",0,IF(AS25="Malus",SUM(AU10:AU19),"")))</f>
        <v/>
      </c>
    </row>
    <row r="26" spans="1:47" s="13" customFormat="1" ht="29.85" customHeight="1" x14ac:dyDescent="0.2">
      <c r="B26" s="25"/>
      <c r="C26" s="25"/>
      <c r="D26" s="69"/>
      <c r="E26" s="25"/>
      <c r="H26" s="185" t="s">
        <v>32</v>
      </c>
      <c r="I26" s="186"/>
      <c r="J26" s="189">
        <f>IFERROR(L26/$Q$23,0)</f>
        <v>0</v>
      </c>
      <c r="K26" s="190"/>
      <c r="L26" s="187">
        <f>SUMIF(Q26:AU26,"&lt;0")</f>
        <v>0</v>
      </c>
      <c r="M26" s="188"/>
      <c r="O26" s="198"/>
      <c r="Q26" s="153"/>
      <c r="R26" s="79" t="str">
        <f>IFERROR(R25*Q23,"")</f>
        <v/>
      </c>
      <c r="S26" s="72"/>
      <c r="T26" s="72"/>
      <c r="U26" s="153"/>
      <c r="V26" s="79" t="str">
        <f>IFERROR(V25*U23,"")</f>
        <v/>
      </c>
      <c r="X26" s="72"/>
      <c r="Y26" s="153"/>
      <c r="Z26" s="79" t="str">
        <f>IFERROR(Z25*Y23,"")</f>
        <v/>
      </c>
      <c r="AB26" s="72"/>
      <c r="AC26" s="153"/>
      <c r="AD26" s="79" t="str">
        <f>IFERROR(AD25*AC23,"")</f>
        <v/>
      </c>
      <c r="AF26" s="72"/>
      <c r="AG26" s="153"/>
      <c r="AH26" s="79" t="str">
        <f>IFERROR(AH25*AG23,"")</f>
        <v/>
      </c>
      <c r="AJ26" s="72"/>
      <c r="AK26" s="153"/>
      <c r="AL26" s="79" t="str">
        <f>IFERROR(AL25*AK23,"")</f>
        <v/>
      </c>
      <c r="AN26" s="72"/>
      <c r="AO26" s="153"/>
      <c r="AP26" s="79" t="str">
        <f>IFERROR(AP25*AO23,"")</f>
        <v/>
      </c>
      <c r="AR26" s="72"/>
      <c r="AS26" s="153"/>
      <c r="AT26" s="79" t="str">
        <f>IFERROR(AT25*AS23,"")</f>
        <v/>
      </c>
    </row>
    <row r="27" spans="1:47" s="13" customFormat="1" ht="13.15" customHeight="1" x14ac:dyDescent="0.2">
      <c r="B27" s="25"/>
      <c r="C27" s="25"/>
      <c r="D27" s="69"/>
      <c r="E27" s="25"/>
    </row>
    <row r="28" spans="1:47" s="13" customFormat="1" ht="153" x14ac:dyDescent="0.2">
      <c r="B28" s="25"/>
      <c r="C28" s="25"/>
      <c r="D28" s="69"/>
      <c r="E28" s="25"/>
      <c r="O28" s="98" t="s">
        <v>133</v>
      </c>
    </row>
  </sheetData>
  <sheetProtection algorithmName="SHA-512" hashValue="zW6eqwkT08fG8Bxv/53hFkafSpAlkLSthnM60iylEFKJ3gEvkS7wqjQmrnxY8suQ27mBcHe8C+uqR0vBe4LDLg==" saltValue="/X8KaD6QkyRBPD8G7S637Q==" spinCount="100000" sheet="1" objects="1" scenarios="1"/>
  <mergeCells count="37">
    <mergeCell ref="H26:I26"/>
    <mergeCell ref="J26:K26"/>
    <mergeCell ref="L26:M26"/>
    <mergeCell ref="AG23:AH23"/>
    <mergeCell ref="AK23:AL23"/>
    <mergeCell ref="U23:V23"/>
    <mergeCell ref="Y23:Z23"/>
    <mergeCell ref="AC23:AD23"/>
    <mergeCell ref="AO23:AP23"/>
    <mergeCell ref="AS23:AT23"/>
    <mergeCell ref="H25:I25"/>
    <mergeCell ref="J25:K25"/>
    <mergeCell ref="L25:M25"/>
    <mergeCell ref="O25:O26"/>
    <mergeCell ref="Q25:Q26"/>
    <mergeCell ref="U25:U26"/>
    <mergeCell ref="Y25:Y26"/>
    <mergeCell ref="AC25:AC26"/>
    <mergeCell ref="AG25:AG26"/>
    <mergeCell ref="AK25:AK26"/>
    <mergeCell ref="AO25:AO26"/>
    <mergeCell ref="AS25:AS26"/>
    <mergeCell ref="H23:M23"/>
    <mergeCell ref="Q23:R23"/>
    <mergeCell ref="A1:F1"/>
    <mergeCell ref="H1:K1"/>
    <mergeCell ref="H7:M7"/>
    <mergeCell ref="Q7:AU7"/>
    <mergeCell ref="J8:M8"/>
    <mergeCell ref="Q8:S8"/>
    <mergeCell ref="U8:W8"/>
    <mergeCell ref="Y8:AA8"/>
    <mergeCell ref="AC8:AE8"/>
    <mergeCell ref="AG8:AI8"/>
    <mergeCell ref="AK8:AM8"/>
    <mergeCell ref="AO8:AQ8"/>
    <mergeCell ref="AS8:AU8"/>
  </mergeCells>
  <conditionalFormatting sqref="Q25 AC25 AG25">
    <cfRule type="cellIs" dxfId="359" priority="178" operator="equal">
      <formula>"Malus"</formula>
    </cfRule>
    <cfRule type="cellIs" dxfId="358" priority="179" operator="equal">
      <formula>"Tolerance"</formula>
    </cfRule>
    <cfRule type="cellIs" dxfId="357" priority="180" operator="equal">
      <formula>"Bonus"</formula>
    </cfRule>
  </conditionalFormatting>
  <conditionalFormatting sqref="R20:R21">
    <cfRule type="cellIs" dxfId="356" priority="151" operator="equal">
      <formula>-0.02</formula>
    </cfRule>
    <cfRule type="cellIs" dxfId="355" priority="152" operator="equal">
      <formula>0</formula>
    </cfRule>
    <cfRule type="cellIs" dxfId="354" priority="153" operator="equal">
      <formula>0.02</formula>
    </cfRule>
    <cfRule type="cellIs" dxfId="353" priority="148" operator="equal">
      <formula>-0.1</formula>
    </cfRule>
    <cfRule type="cellIs" dxfId="352" priority="149" operator="equal">
      <formula>-0.05</formula>
    </cfRule>
    <cfRule type="cellIs" dxfId="351" priority="150" operator="equal">
      <formula>-0.15</formula>
    </cfRule>
  </conditionalFormatting>
  <conditionalFormatting sqref="R25:R26">
    <cfRule type="cellIs" dxfId="350" priority="147" operator="lessThan">
      <formula>0</formula>
    </cfRule>
    <cfRule type="cellIs" dxfId="349" priority="145" operator="equal">
      <formula>0</formula>
    </cfRule>
    <cfRule type="cellIs" dxfId="348" priority="146" operator="greaterThan">
      <formula>0</formula>
    </cfRule>
  </conditionalFormatting>
  <conditionalFormatting sqref="S20:S21">
    <cfRule type="cellIs" dxfId="347" priority="154" operator="equal">
      <formula>$I20</formula>
    </cfRule>
    <cfRule type="cellIs" dxfId="346" priority="155" operator="equal">
      <formula>$M20</formula>
    </cfRule>
    <cfRule type="cellIs" dxfId="345" priority="157" operator="equal">
      <formula>$K20</formula>
    </cfRule>
    <cfRule type="cellIs" dxfId="344" priority="159" operator="equal">
      <formula>$H20</formula>
    </cfRule>
    <cfRule type="cellIs" dxfId="343" priority="158" operator="equal">
      <formula>$J20</formula>
    </cfRule>
    <cfRule type="cellIs" dxfId="342" priority="156" operator="equal">
      <formula>$L20</formula>
    </cfRule>
  </conditionalFormatting>
  <conditionalFormatting sqref="U25">
    <cfRule type="cellIs" dxfId="341" priority="15" operator="equal">
      <formula>"Bonus"</formula>
    </cfRule>
    <cfRule type="cellIs" dxfId="340" priority="14" operator="equal">
      <formula>"Tolerance"</formula>
    </cfRule>
    <cfRule type="cellIs" dxfId="339" priority="13" operator="equal">
      <formula>"Malus"</formula>
    </cfRule>
  </conditionalFormatting>
  <conditionalFormatting sqref="U20:W21">
    <cfRule type="cellIs" dxfId="338" priority="175" operator="equal">
      <formula>$L17</formula>
    </cfRule>
    <cfRule type="cellIs" dxfId="337" priority="174" operator="equal">
      <formula>$M17</formula>
    </cfRule>
    <cfRule type="cellIs" dxfId="336" priority="176" operator="equal">
      <formula>$K17</formula>
    </cfRule>
    <cfRule type="cellIs" dxfId="335" priority="172" operator="equal">
      <formula>$J17</formula>
    </cfRule>
    <cfRule type="cellIs" dxfId="334" priority="177" operator="equal">
      <formula>$I17</formula>
    </cfRule>
    <cfRule type="cellIs" dxfId="333" priority="173" operator="equal">
      <formula>#REF!</formula>
    </cfRule>
  </conditionalFormatting>
  <conditionalFormatting sqref="V10:V19">
    <cfRule type="cellIs" dxfId="332" priority="165" operator="equal">
      <formula>0.02</formula>
    </cfRule>
    <cfRule type="cellIs" dxfId="331" priority="164" operator="equal">
      <formula>0</formula>
    </cfRule>
    <cfRule type="cellIs" dxfId="330" priority="163" operator="equal">
      <formula>-0.02</formula>
    </cfRule>
    <cfRule type="cellIs" dxfId="329" priority="161" operator="equal">
      <formula>-0.05</formula>
    </cfRule>
    <cfRule type="cellIs" dxfId="328" priority="160" operator="equal">
      <formula>-0.1</formula>
    </cfRule>
    <cfRule type="cellIs" dxfId="327" priority="162" operator="equal">
      <formula>-0.15</formula>
    </cfRule>
  </conditionalFormatting>
  <conditionalFormatting sqref="V25:V26">
    <cfRule type="cellIs" dxfId="326" priority="17" operator="greaterThan">
      <formula>0</formula>
    </cfRule>
    <cfRule type="cellIs" dxfId="325" priority="18" operator="lessThan">
      <formula>0</formula>
    </cfRule>
    <cfRule type="cellIs" dxfId="324" priority="16" operator="equal">
      <formula>0</formula>
    </cfRule>
  </conditionalFormatting>
  <conditionalFormatting sqref="W10:W19">
    <cfRule type="cellIs" dxfId="323" priority="168" operator="equal">
      <formula>$L10</formula>
    </cfRule>
    <cfRule type="cellIs" dxfId="322" priority="170" operator="equal">
      <formula>$J10</formula>
    </cfRule>
    <cfRule type="cellIs" dxfId="321" priority="171" operator="equal">
      <formula>$H10</formula>
    </cfRule>
    <cfRule type="cellIs" dxfId="320" priority="169" operator="equal">
      <formula>$K10</formula>
    </cfRule>
    <cfRule type="cellIs" dxfId="319" priority="166" operator="equal">
      <formula>$I10</formula>
    </cfRule>
    <cfRule type="cellIs" dxfId="318" priority="167" operator="equal">
      <formula>$M10</formula>
    </cfRule>
  </conditionalFormatting>
  <conditionalFormatting sqref="Y25">
    <cfRule type="cellIs" dxfId="317" priority="11" operator="equal">
      <formula>"Tolerance"</formula>
    </cfRule>
    <cfRule type="cellIs" dxfId="316" priority="10" operator="equal">
      <formula>"Malus"</formula>
    </cfRule>
    <cfRule type="cellIs" dxfId="315" priority="12" operator="equal">
      <formula>"Bonus"</formula>
    </cfRule>
  </conditionalFormatting>
  <conditionalFormatting sqref="Y20:AA21">
    <cfRule type="cellIs" dxfId="314" priority="141" operator="equal">
      <formula>$M17</formula>
    </cfRule>
    <cfRule type="cellIs" dxfId="313" priority="140" operator="equal">
      <formula>#REF!</formula>
    </cfRule>
    <cfRule type="cellIs" dxfId="312" priority="139" operator="equal">
      <formula>$J17</formula>
    </cfRule>
    <cfRule type="cellIs" dxfId="311" priority="144" operator="equal">
      <formula>$I17</formula>
    </cfRule>
    <cfRule type="cellIs" dxfId="310" priority="143" operator="equal">
      <formula>$K17</formula>
    </cfRule>
    <cfRule type="cellIs" dxfId="309" priority="142" operator="equal">
      <formula>$L17</formula>
    </cfRule>
  </conditionalFormatting>
  <conditionalFormatting sqref="Z10:Z19">
    <cfRule type="cellIs" dxfId="308" priority="130" operator="equal">
      <formula>-0.02</formula>
    </cfRule>
    <cfRule type="cellIs" dxfId="307" priority="132" operator="equal">
      <formula>0.02</formula>
    </cfRule>
    <cfRule type="cellIs" dxfId="306" priority="131" operator="equal">
      <formula>0</formula>
    </cfRule>
    <cfRule type="cellIs" dxfId="305" priority="129" operator="equal">
      <formula>-0.15</formula>
    </cfRule>
    <cfRule type="cellIs" dxfId="304" priority="128" operator="equal">
      <formula>-0.05</formula>
    </cfRule>
    <cfRule type="cellIs" dxfId="303" priority="127" operator="equal">
      <formula>-0.1</formula>
    </cfRule>
  </conditionalFormatting>
  <conditionalFormatting sqref="Z25:Z26">
    <cfRule type="cellIs" dxfId="302" priority="125" operator="greaterThan">
      <formula>0</formula>
    </cfRule>
    <cfRule type="cellIs" dxfId="301" priority="126" operator="lessThan">
      <formula>0</formula>
    </cfRule>
    <cfRule type="cellIs" dxfId="300" priority="124" operator="equal">
      <formula>0</formula>
    </cfRule>
  </conditionalFormatting>
  <conditionalFormatting sqref="AA10:AA19">
    <cfRule type="cellIs" dxfId="299" priority="134" operator="equal">
      <formula>$M10</formula>
    </cfRule>
    <cfRule type="cellIs" dxfId="298" priority="133" operator="equal">
      <formula>$I10</formula>
    </cfRule>
    <cfRule type="cellIs" dxfId="297" priority="135" operator="equal">
      <formula>$L10</formula>
    </cfRule>
    <cfRule type="cellIs" dxfId="296" priority="137" operator="equal">
      <formula>$J10</formula>
    </cfRule>
    <cfRule type="cellIs" dxfId="295" priority="136" operator="equal">
      <formula>$K10</formula>
    </cfRule>
    <cfRule type="cellIs" dxfId="294" priority="138" operator="equal">
      <formula>$H10</formula>
    </cfRule>
  </conditionalFormatting>
  <conditionalFormatting sqref="AC20:AE21">
    <cfRule type="cellIs" dxfId="293" priority="123" operator="equal">
      <formula>$I17</formula>
    </cfRule>
    <cfRule type="cellIs" dxfId="292" priority="122" operator="equal">
      <formula>$K17</formula>
    </cfRule>
    <cfRule type="cellIs" dxfId="291" priority="121" operator="equal">
      <formula>$L17</formula>
    </cfRule>
    <cfRule type="cellIs" dxfId="290" priority="120" operator="equal">
      <formula>$M17</formula>
    </cfRule>
    <cfRule type="cellIs" dxfId="289" priority="119" operator="equal">
      <formula>#REF!</formula>
    </cfRule>
    <cfRule type="cellIs" dxfId="288" priority="118" operator="equal">
      <formula>$J17</formula>
    </cfRule>
  </conditionalFormatting>
  <conditionalFormatting sqref="AD10:AD19">
    <cfRule type="cellIs" dxfId="287" priority="109" operator="equal">
      <formula>-0.02</formula>
    </cfRule>
    <cfRule type="cellIs" dxfId="286" priority="111" operator="equal">
      <formula>0.02</formula>
    </cfRule>
    <cfRule type="cellIs" dxfId="285" priority="110" operator="equal">
      <formula>0</formula>
    </cfRule>
    <cfRule type="cellIs" dxfId="284" priority="108" operator="equal">
      <formula>-0.15</formula>
    </cfRule>
    <cfRule type="cellIs" dxfId="283" priority="107" operator="equal">
      <formula>-0.05</formula>
    </cfRule>
    <cfRule type="cellIs" dxfId="282" priority="106" operator="equal">
      <formula>-0.1</formula>
    </cfRule>
  </conditionalFormatting>
  <conditionalFormatting sqref="AD25:AD26">
    <cfRule type="cellIs" dxfId="281" priority="32" operator="greaterThan">
      <formula>0</formula>
    </cfRule>
    <cfRule type="cellIs" dxfId="280" priority="31" operator="equal">
      <formula>0</formula>
    </cfRule>
    <cfRule type="cellIs" dxfId="279" priority="33" operator="lessThan">
      <formula>0</formula>
    </cfRule>
  </conditionalFormatting>
  <conditionalFormatting sqref="AE10:AE19">
    <cfRule type="cellIs" dxfId="278" priority="114" operator="equal">
      <formula>$L10</formula>
    </cfRule>
    <cfRule type="cellIs" dxfId="277" priority="112" operator="equal">
      <formula>$I10</formula>
    </cfRule>
    <cfRule type="cellIs" dxfId="276" priority="115" operator="equal">
      <formula>$K10</formula>
    </cfRule>
    <cfRule type="cellIs" dxfId="275" priority="117" operator="equal">
      <formula>$H10</formula>
    </cfRule>
    <cfRule type="cellIs" dxfId="274" priority="116" operator="equal">
      <formula>$J10</formula>
    </cfRule>
    <cfRule type="cellIs" dxfId="273" priority="113" operator="equal">
      <formula>$M10</formula>
    </cfRule>
  </conditionalFormatting>
  <conditionalFormatting sqref="AG20:AI21">
    <cfRule type="cellIs" dxfId="272" priority="103" operator="equal">
      <formula>$L17</formula>
    </cfRule>
    <cfRule type="cellIs" dxfId="271" priority="102" operator="equal">
      <formula>$M17</formula>
    </cfRule>
    <cfRule type="cellIs" dxfId="270" priority="101" operator="equal">
      <formula>#REF!</formula>
    </cfRule>
    <cfRule type="cellIs" dxfId="269" priority="100" operator="equal">
      <formula>$J17</formula>
    </cfRule>
    <cfRule type="cellIs" dxfId="268" priority="104" operator="equal">
      <formula>$K17</formula>
    </cfRule>
    <cfRule type="cellIs" dxfId="267" priority="105" operator="equal">
      <formula>$I17</formula>
    </cfRule>
  </conditionalFormatting>
  <conditionalFormatting sqref="AH10:AH19">
    <cfRule type="cellIs" dxfId="266" priority="88" operator="equal">
      <formula>-0.1</formula>
    </cfRule>
    <cfRule type="cellIs" dxfId="265" priority="89" operator="equal">
      <formula>-0.05</formula>
    </cfRule>
    <cfRule type="cellIs" dxfId="264" priority="90" operator="equal">
      <formula>-0.15</formula>
    </cfRule>
    <cfRule type="cellIs" dxfId="263" priority="91" operator="equal">
      <formula>-0.02</formula>
    </cfRule>
    <cfRule type="cellIs" dxfId="262" priority="92" operator="equal">
      <formula>0</formula>
    </cfRule>
    <cfRule type="cellIs" dxfId="261" priority="93" operator="equal">
      <formula>0.02</formula>
    </cfRule>
  </conditionalFormatting>
  <conditionalFormatting sqref="AH25:AH26">
    <cfRule type="cellIs" dxfId="260" priority="28" operator="equal">
      <formula>0</formula>
    </cfRule>
    <cfRule type="cellIs" dxfId="259" priority="29" operator="greaterThan">
      <formula>0</formula>
    </cfRule>
    <cfRule type="cellIs" dxfId="258" priority="30" operator="lessThan">
      <formula>0</formula>
    </cfRule>
  </conditionalFormatting>
  <conditionalFormatting sqref="AI10:AI19">
    <cfRule type="cellIs" dxfId="257" priority="97" operator="equal">
      <formula>$K10</formula>
    </cfRule>
    <cfRule type="cellIs" dxfId="256" priority="96" operator="equal">
      <formula>$L10</formula>
    </cfRule>
    <cfRule type="cellIs" dxfId="255" priority="95" operator="equal">
      <formula>$M10</formula>
    </cfRule>
    <cfRule type="cellIs" dxfId="254" priority="94" operator="equal">
      <formula>$I10</formula>
    </cfRule>
    <cfRule type="cellIs" dxfId="253" priority="99" operator="equal">
      <formula>$H10</formula>
    </cfRule>
    <cfRule type="cellIs" dxfId="252" priority="98" operator="equal">
      <formula>$J10</formula>
    </cfRule>
  </conditionalFormatting>
  <conditionalFormatting sqref="AK25">
    <cfRule type="cellIs" dxfId="251" priority="7" operator="equal">
      <formula>"Malus"</formula>
    </cfRule>
    <cfRule type="cellIs" dxfId="250" priority="8" operator="equal">
      <formula>"Tolerance"</formula>
    </cfRule>
    <cfRule type="cellIs" dxfId="249" priority="9" operator="equal">
      <formula>"Bonus"</formula>
    </cfRule>
  </conditionalFormatting>
  <conditionalFormatting sqref="AK20:AM21">
    <cfRule type="cellIs" dxfId="248" priority="87" operator="equal">
      <formula>$I17</formula>
    </cfRule>
    <cfRule type="cellIs" dxfId="247" priority="86" operator="equal">
      <formula>$K17</formula>
    </cfRule>
    <cfRule type="cellIs" dxfId="246" priority="85" operator="equal">
      <formula>$L17</formula>
    </cfRule>
    <cfRule type="cellIs" dxfId="245" priority="84" operator="equal">
      <formula>$M17</formula>
    </cfRule>
    <cfRule type="cellIs" dxfId="244" priority="83" operator="equal">
      <formula>#REF!</formula>
    </cfRule>
    <cfRule type="cellIs" dxfId="243" priority="82" operator="equal">
      <formula>$J17</formula>
    </cfRule>
  </conditionalFormatting>
  <conditionalFormatting sqref="AL10:AL19">
    <cfRule type="cellIs" dxfId="242" priority="75" operator="equal">
      <formula>0.02</formula>
    </cfRule>
    <cfRule type="cellIs" dxfId="241" priority="74" operator="equal">
      <formula>0</formula>
    </cfRule>
    <cfRule type="cellIs" dxfId="240" priority="73" operator="equal">
      <formula>-0.02</formula>
    </cfRule>
    <cfRule type="cellIs" dxfId="239" priority="72" operator="equal">
      <formula>-0.15</formula>
    </cfRule>
    <cfRule type="cellIs" dxfId="238" priority="71" operator="equal">
      <formula>-0.05</formula>
    </cfRule>
    <cfRule type="cellIs" dxfId="237" priority="70" operator="equal">
      <formula>-0.1</formula>
    </cfRule>
  </conditionalFormatting>
  <conditionalFormatting sqref="AL25:AL26">
    <cfRule type="cellIs" dxfId="236" priority="25" operator="equal">
      <formula>0</formula>
    </cfRule>
    <cfRule type="cellIs" dxfId="235" priority="26" operator="greaterThan">
      <formula>0</formula>
    </cfRule>
    <cfRule type="cellIs" dxfId="234" priority="27" operator="lessThan">
      <formula>0</formula>
    </cfRule>
  </conditionalFormatting>
  <conditionalFormatting sqref="AM10:AM19">
    <cfRule type="cellIs" dxfId="233" priority="81" operator="equal">
      <formula>$H10</formula>
    </cfRule>
    <cfRule type="cellIs" dxfId="232" priority="80" operator="equal">
      <formula>$J10</formula>
    </cfRule>
    <cfRule type="cellIs" dxfId="231" priority="79" operator="equal">
      <formula>$K10</formula>
    </cfRule>
    <cfRule type="cellIs" dxfId="230" priority="78" operator="equal">
      <formula>$L10</formula>
    </cfRule>
    <cfRule type="cellIs" dxfId="229" priority="76" operator="equal">
      <formula>$I10</formula>
    </cfRule>
    <cfRule type="cellIs" dxfId="228" priority="77" operator="equal">
      <formula>$M10</formula>
    </cfRule>
  </conditionalFormatting>
  <conditionalFormatting sqref="AO25">
    <cfRule type="cellIs" dxfId="227" priority="4" operator="equal">
      <formula>"Malus"</formula>
    </cfRule>
    <cfRule type="cellIs" dxfId="226" priority="6" operator="equal">
      <formula>"Bonus"</formula>
    </cfRule>
    <cfRule type="cellIs" dxfId="225" priority="5" operator="equal">
      <formula>"Tolerance"</formula>
    </cfRule>
  </conditionalFormatting>
  <conditionalFormatting sqref="AO20:AQ21">
    <cfRule type="cellIs" dxfId="224" priority="69" operator="equal">
      <formula>$I17</formula>
    </cfRule>
    <cfRule type="cellIs" dxfId="223" priority="68" operator="equal">
      <formula>$K17</formula>
    </cfRule>
    <cfRule type="cellIs" dxfId="222" priority="67" operator="equal">
      <formula>$L17</formula>
    </cfRule>
    <cfRule type="cellIs" dxfId="221" priority="66" operator="equal">
      <formula>$M17</formula>
    </cfRule>
    <cfRule type="cellIs" dxfId="220" priority="65" operator="equal">
      <formula>#REF!</formula>
    </cfRule>
    <cfRule type="cellIs" dxfId="219" priority="64" operator="equal">
      <formula>$J17</formula>
    </cfRule>
  </conditionalFormatting>
  <conditionalFormatting sqref="AP10:AP19">
    <cfRule type="cellIs" dxfId="218" priority="56" operator="equal">
      <formula>0</formula>
    </cfRule>
    <cfRule type="cellIs" dxfId="217" priority="55" operator="equal">
      <formula>-0.02</formula>
    </cfRule>
    <cfRule type="cellIs" dxfId="216" priority="54" operator="equal">
      <formula>-0.15</formula>
    </cfRule>
    <cfRule type="cellIs" dxfId="215" priority="53" operator="equal">
      <formula>-0.05</formula>
    </cfRule>
    <cfRule type="cellIs" dxfId="214" priority="52" operator="equal">
      <formula>-0.1</formula>
    </cfRule>
    <cfRule type="cellIs" dxfId="213" priority="57" operator="equal">
      <formula>0.02</formula>
    </cfRule>
  </conditionalFormatting>
  <conditionalFormatting sqref="AP25:AP26">
    <cfRule type="cellIs" dxfId="212" priority="22" operator="equal">
      <formula>0</formula>
    </cfRule>
    <cfRule type="cellIs" dxfId="211" priority="24" operator="lessThan">
      <formula>0</formula>
    </cfRule>
    <cfRule type="cellIs" dxfId="210" priority="23" operator="greaterThan">
      <formula>0</formula>
    </cfRule>
  </conditionalFormatting>
  <conditionalFormatting sqref="AQ10:AQ19">
    <cfRule type="cellIs" dxfId="209" priority="62" operator="equal">
      <formula>$J10</formula>
    </cfRule>
    <cfRule type="cellIs" dxfId="208" priority="63" operator="equal">
      <formula>$H10</formula>
    </cfRule>
    <cfRule type="cellIs" dxfId="207" priority="58" operator="equal">
      <formula>$I10</formula>
    </cfRule>
    <cfRule type="cellIs" dxfId="206" priority="59" operator="equal">
      <formula>$M10</formula>
    </cfRule>
    <cfRule type="cellIs" dxfId="205" priority="60" operator="equal">
      <formula>$L10</formula>
    </cfRule>
    <cfRule type="cellIs" dxfId="204" priority="61" operator="equal">
      <formula>$K10</formula>
    </cfRule>
  </conditionalFormatting>
  <conditionalFormatting sqref="AS25">
    <cfRule type="cellIs" dxfId="203" priority="3" operator="equal">
      <formula>"Bonus"</formula>
    </cfRule>
    <cfRule type="cellIs" dxfId="202" priority="2" operator="equal">
      <formula>"Tolerance"</formula>
    </cfRule>
    <cfRule type="cellIs" dxfId="201" priority="1" operator="equal">
      <formula>"Malus"</formula>
    </cfRule>
  </conditionalFormatting>
  <conditionalFormatting sqref="AS20:AU21">
    <cfRule type="cellIs" dxfId="200" priority="46" operator="equal">
      <formula>$J17</formula>
    </cfRule>
    <cfRule type="cellIs" dxfId="199" priority="51" operator="equal">
      <formula>$I17</formula>
    </cfRule>
    <cfRule type="cellIs" dxfId="198" priority="47" operator="equal">
      <formula>#REF!</formula>
    </cfRule>
    <cfRule type="cellIs" dxfId="197" priority="50" operator="equal">
      <formula>$K17</formula>
    </cfRule>
    <cfRule type="cellIs" dxfId="196" priority="49" operator="equal">
      <formula>$L17</formula>
    </cfRule>
    <cfRule type="cellIs" dxfId="195" priority="48" operator="equal">
      <formula>$M17</formula>
    </cfRule>
  </conditionalFormatting>
  <conditionalFormatting sqref="AT10:AT19">
    <cfRule type="cellIs" dxfId="194" priority="34" operator="equal">
      <formula>-0.1</formula>
    </cfRule>
    <cfRule type="cellIs" dxfId="193" priority="35" operator="equal">
      <formula>-0.05</formula>
    </cfRule>
    <cfRule type="cellIs" dxfId="192" priority="37" operator="equal">
      <formula>-0.02</formula>
    </cfRule>
    <cfRule type="cellIs" dxfId="191" priority="38" operator="equal">
      <formula>0</formula>
    </cfRule>
    <cfRule type="cellIs" dxfId="190" priority="39" operator="equal">
      <formula>0.02</formula>
    </cfRule>
    <cfRule type="cellIs" dxfId="189" priority="36" operator="equal">
      <formula>-0.15</formula>
    </cfRule>
  </conditionalFormatting>
  <conditionalFormatting sqref="AT25:AT26">
    <cfRule type="cellIs" dxfId="188" priority="21" operator="lessThan">
      <formula>0</formula>
    </cfRule>
    <cfRule type="cellIs" dxfId="187" priority="20" operator="greaterThan">
      <formula>0</formula>
    </cfRule>
    <cfRule type="cellIs" dxfId="186" priority="19" operator="equal">
      <formula>0</formula>
    </cfRule>
  </conditionalFormatting>
  <conditionalFormatting sqref="AU10:AU19">
    <cfRule type="cellIs" dxfId="185" priority="45" operator="equal">
      <formula>$H10</formula>
    </cfRule>
    <cfRule type="cellIs" dxfId="184" priority="44" operator="equal">
      <formula>$J10</formula>
    </cfRule>
    <cfRule type="cellIs" dxfId="183" priority="43" operator="equal">
      <formula>$K10</formula>
    </cfRule>
    <cfRule type="cellIs" dxfId="182" priority="42" operator="equal">
      <formula>$L10</formula>
    </cfRule>
    <cfRule type="cellIs" dxfId="181" priority="40" operator="equal">
      <formula>$I10</formula>
    </cfRule>
    <cfRule type="cellIs" dxfId="180" priority="41" operator="equal">
      <formula>$M10</formula>
    </cfRule>
  </conditionalFormatting>
  <dataValidations count="5">
    <dataValidation type="list" allowBlank="1" showInputMessage="1" showErrorMessage="1" sqref="U13 Y13 AC13 AS13 AK13 AO13 AG13" xr:uid="{317F304D-32DA-4DCC-9003-3E1CF8191C25}">
      <formula1>$H$3:$J$3</formula1>
    </dataValidation>
    <dataValidation type="list" allowBlank="1" showInputMessage="1" showErrorMessage="1" sqref="U12 Y12 AC12 AS12 AK12 AO12 AG12" xr:uid="{1F94CC2F-3C0E-4E13-BEA4-5B4078B3AB74}">
      <formula1>$H$2:$K$2</formula1>
    </dataValidation>
    <dataValidation type="list" allowBlank="1" showInputMessage="1" showErrorMessage="1" sqref="U11 U16:U18 Y11 AS16:AS18 AC11 AC16:AC18 AS11 Y16:Y18 AK11 AK16:AK18 AO11 AO16:AO18 AG11 AG16:AG18" xr:uid="{981D7348-39D5-4843-AAB0-DD9650AAEB2C}">
      <formula1>$I11:$M11</formula1>
    </dataValidation>
    <dataValidation type="list" allowBlank="1" showInputMessage="1" showErrorMessage="1" sqref="U10 U19 U14:U15 Y10 AS14:AS15 Y14:Y15 AC10 AC19 AC14:AC15 AS10 AS19 Y19 AK10 AK19 AK14:AK15 AO10 AO19 AO14:AO15 AG10 AG19 AG14:AG15" xr:uid="{8480D6BC-2BD8-4167-AD86-EFAEA10DB5CC}">
      <formula1>$H10:$M10</formula1>
    </dataValidation>
    <dataValidation type="list" allowBlank="1" showInputMessage="1" showErrorMessage="1" sqref="Q20:Q21" xr:uid="{A5CC3DA8-371A-4E75-8288-F6A7F54F8FA2}">
      <formula1>$I$20:$M$20</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07214-A6D1-4415-A1D3-60CD545A6A43}">
  <sheetPr>
    <tabColor theme="8"/>
  </sheetPr>
  <dimension ref="A1:AV28"/>
  <sheetViews>
    <sheetView zoomScale="71" workbookViewId="0">
      <selection activeCell="D11" sqref="A11:D11"/>
    </sheetView>
  </sheetViews>
  <sheetFormatPr defaultColWidth="9" defaultRowHeight="12.75" outlineLevelCol="1" x14ac:dyDescent="0.2"/>
  <cols>
    <col min="1" max="1" width="6.85546875" style="8" customWidth="1"/>
    <col min="2" max="2" width="12.28515625" style="8" bestFit="1" customWidth="1"/>
    <col min="3" max="3" width="29.140625" style="73" customWidth="1"/>
    <col min="4" max="4" width="87.42578125" style="70" customWidth="1"/>
    <col min="5" max="5" width="13" style="8" customWidth="1"/>
    <col min="6" max="6" width="12.5703125" style="68" customWidth="1"/>
    <col min="7" max="7" width="3.28515625" style="8" customWidth="1"/>
    <col min="8" max="13" width="12" style="8" customWidth="1"/>
    <col min="14" max="14" width="3.28515625" style="8" customWidth="1"/>
    <col min="15" max="15" width="61.42578125" style="8" customWidth="1"/>
    <col min="16" max="16" width="3.28515625" style="8" customWidth="1"/>
    <col min="17" max="17" width="12" style="8" customWidth="1"/>
    <col min="18" max="18" width="9.85546875" style="8" customWidth="1"/>
    <col min="19" max="19" width="9.85546875" style="8" hidden="1" customWidth="1" outlineLevel="1"/>
    <col min="20" max="20" width="3.28515625" style="8" customWidth="1" collapsed="1"/>
    <col min="21" max="21" width="12" style="8" customWidth="1"/>
    <col min="22" max="22" width="9.85546875" style="8" customWidth="1"/>
    <col min="23" max="23" width="9.85546875" style="8" hidden="1" customWidth="1" outlineLevel="1"/>
    <col min="24" max="24" width="3.28515625" style="8" customWidth="1" collapsed="1"/>
    <col min="25" max="25" width="12" style="8" customWidth="1"/>
    <col min="26" max="26" width="9.85546875" style="8" customWidth="1"/>
    <col min="27" max="27" width="9.85546875" style="8" hidden="1" customWidth="1" outlineLevel="1"/>
    <col min="28" max="28" width="3.28515625" style="8" customWidth="1" collapsed="1"/>
    <col min="29" max="29" width="12" style="8" customWidth="1"/>
    <col min="30" max="30" width="9.85546875" style="8" customWidth="1"/>
    <col min="31" max="31" width="9.85546875" style="8" hidden="1" customWidth="1" outlineLevel="1"/>
    <col min="32" max="32" width="3.28515625" style="8" customWidth="1" collapsed="1"/>
    <col min="33" max="33" width="12" style="8" customWidth="1"/>
    <col min="34" max="34" width="9.85546875" style="8" customWidth="1"/>
    <col min="35" max="35" width="9.85546875" style="8" hidden="1" customWidth="1" outlineLevel="1"/>
    <col min="36" max="36" width="3.28515625" style="8" customWidth="1" collapsed="1"/>
    <col min="37" max="37" width="12" style="8" customWidth="1"/>
    <col min="38" max="38" width="9.85546875" style="8" customWidth="1"/>
    <col min="39" max="39" width="9.85546875" style="8" hidden="1" customWidth="1" outlineLevel="1"/>
    <col min="40" max="40" width="3.28515625" style="8" customWidth="1" collapsed="1"/>
    <col min="41" max="41" width="12" style="8" customWidth="1"/>
    <col min="42" max="42" width="9.85546875" style="8" customWidth="1"/>
    <col min="43" max="43" width="9.85546875" style="8" hidden="1" customWidth="1" outlineLevel="1"/>
    <col min="44" max="44" width="3.28515625" style="8" customWidth="1" collapsed="1"/>
    <col min="45" max="45" width="12" style="8" customWidth="1"/>
    <col min="46" max="46" width="9.85546875" style="8" customWidth="1"/>
    <col min="47" max="47" width="9.85546875" style="8" hidden="1" customWidth="1" outlineLevel="1"/>
    <col min="48" max="48" width="9" style="8" collapsed="1"/>
    <col min="49" max="16384" width="9" style="8"/>
  </cols>
  <sheetData>
    <row r="1" spans="1:47" s="13" customFormat="1" ht="73.150000000000006" customHeight="1" thickBot="1" x14ac:dyDescent="0.25">
      <c r="A1" s="147" t="s">
        <v>2</v>
      </c>
      <c r="B1" s="148"/>
      <c r="C1" s="148"/>
      <c r="D1" s="148"/>
      <c r="E1" s="148"/>
      <c r="F1" s="149"/>
      <c r="G1" s="60"/>
      <c r="H1" s="171"/>
      <c r="I1" s="171"/>
      <c r="J1" s="171"/>
      <c r="K1" s="171"/>
    </row>
    <row r="2" spans="1:47" s="13" customFormat="1" ht="15.75" hidden="1" x14ac:dyDescent="0.25">
      <c r="A2" s="14"/>
      <c r="B2" s="25"/>
      <c r="C2" s="25"/>
      <c r="D2" s="69"/>
      <c r="E2" s="25"/>
      <c r="H2" s="80" t="str">
        <f>H12</f>
        <v>Earlier 
than defined</v>
      </c>
      <c r="I2" s="80" t="str">
        <f>I12</f>
        <v xml:space="preserve">On time </v>
      </c>
      <c r="J2" s="80" t="str">
        <f>J12</f>
        <v>1 day late</v>
      </c>
      <c r="K2" s="80" t="str">
        <f>M12</f>
        <v>More than 
1 day late</v>
      </c>
      <c r="L2" s="80"/>
    </row>
    <row r="3" spans="1:47" s="13" customFormat="1" ht="15.75" hidden="1" x14ac:dyDescent="0.25">
      <c r="A3" s="14"/>
      <c r="B3" s="25"/>
      <c r="C3" s="25"/>
      <c r="D3" s="69"/>
      <c r="E3" s="25"/>
      <c r="H3" s="80" t="str">
        <f>H13</f>
        <v xml:space="preserve">Earlier 
than defined </v>
      </c>
      <c r="I3" s="80" t="str">
        <f>I13</f>
        <v xml:space="preserve">On time </v>
      </c>
      <c r="J3" s="80" t="str">
        <f>M13</f>
        <v xml:space="preserve">Later 
than defined </v>
      </c>
      <c r="K3" s="80"/>
      <c r="L3" s="80"/>
    </row>
    <row r="4" spans="1:47" s="13" customFormat="1" ht="15.75" x14ac:dyDescent="0.25">
      <c r="A4" s="14"/>
      <c r="B4" s="25"/>
      <c r="C4" s="25"/>
      <c r="D4" s="69"/>
      <c r="E4" s="25"/>
      <c r="H4" s="80"/>
      <c r="I4" s="80"/>
      <c r="J4" s="80"/>
      <c r="K4" s="80"/>
      <c r="L4" s="80"/>
    </row>
    <row r="5" spans="1:47" s="13" customFormat="1" x14ac:dyDescent="0.2">
      <c r="A5" s="38" t="s">
        <v>27</v>
      </c>
      <c r="B5" s="38" t="s">
        <v>136</v>
      </c>
      <c r="C5" s="25"/>
      <c r="D5" s="69"/>
      <c r="E5" s="25"/>
      <c r="K5" s="80"/>
      <c r="L5" s="80"/>
    </row>
    <row r="6" spans="1:47" s="13" customFormat="1" ht="12.95" customHeight="1" thickBot="1" x14ac:dyDescent="0.25">
      <c r="B6" s="25"/>
      <c r="C6" s="25"/>
      <c r="D6" s="69"/>
      <c r="E6" s="25"/>
    </row>
    <row r="7" spans="1:47" s="13" customFormat="1" ht="18" customHeight="1" thickBot="1" x14ac:dyDescent="0.25">
      <c r="B7" s="25"/>
      <c r="C7" s="25"/>
      <c r="D7" s="69"/>
      <c r="E7" s="25"/>
      <c r="H7" s="172" t="s">
        <v>29</v>
      </c>
      <c r="I7" s="173"/>
      <c r="J7" s="173"/>
      <c r="K7" s="173"/>
      <c r="L7" s="173"/>
      <c r="M7" s="174"/>
      <c r="N7" s="26"/>
      <c r="O7" s="26"/>
      <c r="P7" s="26"/>
      <c r="Q7" s="172" t="s">
        <v>30</v>
      </c>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4"/>
    </row>
    <row r="8" spans="1:47" s="13" customFormat="1" ht="23.65" customHeight="1" x14ac:dyDescent="0.25">
      <c r="B8" s="25"/>
      <c r="C8" s="117"/>
      <c r="D8" s="116"/>
      <c r="E8" s="117"/>
      <c r="F8" s="62"/>
      <c r="G8" s="118"/>
      <c r="H8" s="90" t="s">
        <v>10</v>
      </c>
      <c r="I8" s="91" t="s">
        <v>31</v>
      </c>
      <c r="J8" s="175" t="s">
        <v>32</v>
      </c>
      <c r="K8" s="175"/>
      <c r="L8" s="175"/>
      <c r="M8" s="175"/>
      <c r="N8" s="119"/>
      <c r="O8" s="119"/>
      <c r="P8" s="119"/>
      <c r="Q8" s="194" t="s">
        <v>33</v>
      </c>
      <c r="R8" s="195"/>
      <c r="S8" s="196"/>
      <c r="U8" s="191" t="s">
        <v>34</v>
      </c>
      <c r="V8" s="192"/>
      <c r="W8" s="193"/>
      <c r="Y8" s="165" t="s">
        <v>35</v>
      </c>
      <c r="Z8" s="166"/>
      <c r="AA8" s="167"/>
      <c r="AC8" s="168" t="s">
        <v>36</v>
      </c>
      <c r="AD8" s="169"/>
      <c r="AE8" s="170"/>
      <c r="AG8" s="182" t="s">
        <v>37</v>
      </c>
      <c r="AH8" s="183"/>
      <c r="AI8" s="184"/>
      <c r="AK8" s="179" t="s">
        <v>38</v>
      </c>
      <c r="AL8" s="180"/>
      <c r="AM8" s="181"/>
      <c r="AO8" s="168" t="s">
        <v>39</v>
      </c>
      <c r="AP8" s="169"/>
      <c r="AQ8" s="170"/>
      <c r="AS8" s="176" t="s">
        <v>40</v>
      </c>
      <c r="AT8" s="177"/>
      <c r="AU8" s="178"/>
    </row>
    <row r="9" spans="1:47" s="15" customFormat="1" ht="40.9" customHeight="1" x14ac:dyDescent="0.2">
      <c r="A9" s="23" t="s">
        <v>41</v>
      </c>
      <c r="B9" s="23" t="s">
        <v>42</v>
      </c>
      <c r="C9" s="24" t="s">
        <v>43</v>
      </c>
      <c r="D9" s="24" t="s">
        <v>44</v>
      </c>
      <c r="E9" s="24" t="s">
        <v>45</v>
      </c>
      <c r="F9" s="63" t="s">
        <v>46</v>
      </c>
      <c r="G9" s="120"/>
      <c r="H9" s="121">
        <v>0.02</v>
      </c>
      <c r="I9" s="122">
        <v>0</v>
      </c>
      <c r="J9" s="123">
        <v>-0.02</v>
      </c>
      <c r="K9" s="124">
        <v>-0.05</v>
      </c>
      <c r="L9" s="125">
        <v>-0.1</v>
      </c>
      <c r="M9" s="126">
        <v>-0.15</v>
      </c>
      <c r="N9" s="127"/>
      <c r="O9" s="29" t="s">
        <v>47</v>
      </c>
      <c r="P9" s="127"/>
      <c r="Q9" s="128" t="s">
        <v>48</v>
      </c>
      <c r="R9" s="128" t="s">
        <v>49</v>
      </c>
      <c r="S9" s="61" t="s">
        <v>50</v>
      </c>
      <c r="U9" s="128" t="s">
        <v>48</v>
      </c>
      <c r="V9" s="128" t="s">
        <v>49</v>
      </c>
      <c r="W9" s="61" t="s">
        <v>50</v>
      </c>
      <c r="Y9" s="128" t="s">
        <v>48</v>
      </c>
      <c r="Z9" s="128" t="s">
        <v>49</v>
      </c>
      <c r="AA9" s="61" t="s">
        <v>50</v>
      </c>
      <c r="AC9" s="128" t="s">
        <v>48</v>
      </c>
      <c r="AD9" s="128" t="s">
        <v>49</v>
      </c>
      <c r="AE9" s="61" t="s">
        <v>50</v>
      </c>
      <c r="AG9" s="128" t="s">
        <v>48</v>
      </c>
      <c r="AH9" s="128" t="s">
        <v>49</v>
      </c>
      <c r="AI9" s="61" t="s">
        <v>50</v>
      </c>
      <c r="AK9" s="128" t="s">
        <v>48</v>
      </c>
      <c r="AL9" s="128" t="s">
        <v>49</v>
      </c>
      <c r="AM9" s="61" t="s">
        <v>50</v>
      </c>
      <c r="AO9" s="128" t="s">
        <v>48</v>
      </c>
      <c r="AP9" s="128" t="s">
        <v>49</v>
      </c>
      <c r="AQ9" s="61" t="s">
        <v>50</v>
      </c>
      <c r="AS9" s="128" t="s">
        <v>48</v>
      </c>
      <c r="AT9" s="128" t="s">
        <v>49</v>
      </c>
      <c r="AU9" s="61" t="s">
        <v>50</v>
      </c>
    </row>
    <row r="10" spans="1:47" s="34" customFormat="1" ht="75" x14ac:dyDescent="0.2">
      <c r="A10" s="129">
        <v>1</v>
      </c>
      <c r="B10" s="129" t="s">
        <v>51</v>
      </c>
      <c r="C10" s="42" t="s">
        <v>52</v>
      </c>
      <c r="D10" s="130" t="s">
        <v>53</v>
      </c>
      <c r="E10" s="52" t="s">
        <v>54</v>
      </c>
      <c r="F10" s="64">
        <v>0.1</v>
      </c>
      <c r="G10" s="131"/>
      <c r="H10" s="103" t="s">
        <v>55</v>
      </c>
      <c r="I10" s="104" t="s">
        <v>56</v>
      </c>
      <c r="J10" s="103" t="s">
        <v>57</v>
      </c>
      <c r="K10" s="103" t="s">
        <v>58</v>
      </c>
      <c r="L10" s="103" t="s">
        <v>59</v>
      </c>
      <c r="M10" s="47" t="s">
        <v>60</v>
      </c>
      <c r="N10" s="33"/>
      <c r="O10" s="39" t="s">
        <v>61</v>
      </c>
      <c r="P10" s="33"/>
      <c r="Q10" s="82"/>
      <c r="R10" s="82"/>
      <c r="S10" s="82"/>
      <c r="U10" s="94"/>
      <c r="V10" s="132" t="str">
        <f>_xlfn.XLOOKUP(U10,$H10:$M10,$H$9:$M$9,"",0)</f>
        <v/>
      </c>
      <c r="W10" s="74" t="str">
        <f>IF(V10&gt;=0,"",V10*$F10)</f>
        <v/>
      </c>
      <c r="Y10" s="94"/>
      <c r="Z10" s="132" t="str">
        <f>_xlfn.XLOOKUP(Y10,$H10:$M10,$H$9:$M$9,"",0)</f>
        <v/>
      </c>
      <c r="AA10" s="74" t="str">
        <f>IF(Z10&gt;=0,"",Z10*$F10)</f>
        <v/>
      </c>
      <c r="AC10" s="94"/>
      <c r="AD10" s="132" t="str">
        <f>_xlfn.XLOOKUP(AC10,$H10:$M10,$H$9:$M$9,"",0)</f>
        <v/>
      </c>
      <c r="AE10" s="74" t="str">
        <f>IF(AD10&gt;=0,"",AD10*$F10)</f>
        <v/>
      </c>
      <c r="AG10" s="94"/>
      <c r="AH10" s="132" t="str">
        <f>_xlfn.XLOOKUP(AG10,$H10:$M10,$H$9:$M$9,"",0)</f>
        <v/>
      </c>
      <c r="AI10" s="74" t="str">
        <f>IF(AH10&gt;=0,"",AH10*$F10)</f>
        <v/>
      </c>
      <c r="AK10" s="94"/>
      <c r="AL10" s="132" t="str">
        <f>_xlfn.XLOOKUP(AK10,$H10:$M10,$H$9:$M$9,"",0)</f>
        <v/>
      </c>
      <c r="AM10" s="74" t="str">
        <f>IF(AL10&gt;=0,"",AL10*$F10)</f>
        <v/>
      </c>
      <c r="AO10" s="94"/>
      <c r="AP10" s="132" t="str">
        <f>_xlfn.XLOOKUP(AO10,$H10:$M10,$H$9:$M$9,"",0)</f>
        <v/>
      </c>
      <c r="AQ10" s="74" t="str">
        <f>IF(AP10&gt;=0,"",AP10*$F10)</f>
        <v/>
      </c>
      <c r="AS10" s="94"/>
      <c r="AT10" s="132" t="str">
        <f>_xlfn.XLOOKUP(AS10,$H10:$M10,$H$9:$M$9,"",0)</f>
        <v/>
      </c>
      <c r="AU10" s="74" t="str">
        <f>IF(AT10&gt;=0,"",AT10*$F10)</f>
        <v/>
      </c>
    </row>
    <row r="11" spans="1:47" s="34" customFormat="1" ht="98.65" customHeight="1" x14ac:dyDescent="0.2">
      <c r="A11" s="54">
        <v>2</v>
      </c>
      <c r="B11" s="54" t="s">
        <v>62</v>
      </c>
      <c r="C11" s="46" t="s">
        <v>63</v>
      </c>
      <c r="D11" s="133" t="s">
        <v>64</v>
      </c>
      <c r="E11" s="53" t="s">
        <v>54</v>
      </c>
      <c r="F11" s="65">
        <v>0.1</v>
      </c>
      <c r="G11" s="131"/>
      <c r="H11" s="59" t="s">
        <v>65</v>
      </c>
      <c r="I11" s="48" t="s">
        <v>66</v>
      </c>
      <c r="J11" s="51" t="s">
        <v>57</v>
      </c>
      <c r="K11" s="51" t="s">
        <v>58</v>
      </c>
      <c r="L11" s="51" t="s">
        <v>59</v>
      </c>
      <c r="M11" s="45" t="s">
        <v>60</v>
      </c>
      <c r="N11" s="33"/>
      <c r="O11" s="89" t="s">
        <v>67</v>
      </c>
      <c r="P11" s="33"/>
      <c r="Q11" s="83"/>
      <c r="R11" s="83"/>
      <c r="S11" s="83"/>
      <c r="U11" s="95"/>
      <c r="V11" s="134" t="str">
        <f t="shared" ref="V11:V19" si="0">_xlfn.XLOOKUP(U11,$H11:$M11,$H$9:$M$9,"",0)</f>
        <v/>
      </c>
      <c r="W11" s="75" t="str">
        <f t="shared" ref="W11:W19" si="1">IF(V11&gt;=0,"",V11*$F11)</f>
        <v/>
      </c>
      <c r="Y11" s="95"/>
      <c r="Z11" s="134" t="str">
        <f t="shared" ref="Z11:Z19" si="2">_xlfn.XLOOKUP(Y11,$H11:$M11,$H$9:$M$9,"",0)</f>
        <v/>
      </c>
      <c r="AA11" s="75" t="str">
        <f t="shared" ref="AA11:AA19" si="3">IF(Z11&gt;=0,"",Z11*$F11)</f>
        <v/>
      </c>
      <c r="AC11" s="95"/>
      <c r="AD11" s="134" t="str">
        <f t="shared" ref="AD11:AD19" si="4">_xlfn.XLOOKUP(AC11,$H11:$M11,$H$9:$M$9,"",0)</f>
        <v/>
      </c>
      <c r="AE11" s="75" t="str">
        <f t="shared" ref="AE11:AE19" si="5">IF(AD11&gt;=0,"",AD11*$F11)</f>
        <v/>
      </c>
      <c r="AG11" s="95"/>
      <c r="AH11" s="134" t="str">
        <f t="shared" ref="AH11:AH19" si="6">_xlfn.XLOOKUP(AG11,$H11:$M11,$H$9:$M$9,"",0)</f>
        <v/>
      </c>
      <c r="AI11" s="75" t="str">
        <f t="shared" ref="AI11:AI19" si="7">IF(AH11&gt;=0,"",AH11*$F11)</f>
        <v/>
      </c>
      <c r="AK11" s="95"/>
      <c r="AL11" s="134" t="str">
        <f t="shared" ref="AL11:AL19" si="8">_xlfn.XLOOKUP(AK11,$H11:$M11,$H$9:$M$9,"",0)</f>
        <v/>
      </c>
      <c r="AM11" s="75" t="str">
        <f t="shared" ref="AM11:AM19" si="9">IF(AL11&gt;=0,"",AL11*$F11)</f>
        <v/>
      </c>
      <c r="AO11" s="95"/>
      <c r="AP11" s="134" t="str">
        <f t="shared" ref="AP11:AP19" si="10">_xlfn.XLOOKUP(AO11,$H11:$M11,$H$9:$M$9,"",0)</f>
        <v/>
      </c>
      <c r="AQ11" s="75" t="str">
        <f t="shared" ref="AQ11:AQ19" si="11">IF(AP11&gt;=0,"",AP11*$F11)</f>
        <v/>
      </c>
      <c r="AS11" s="95"/>
      <c r="AT11" s="134" t="str">
        <f t="shared" ref="AT11:AT19" si="12">_xlfn.XLOOKUP(AS11,$H11:$M11,$H$9:$M$9,"",0)</f>
        <v/>
      </c>
      <c r="AU11" s="75" t="str">
        <f t="shared" ref="AU11:AU19" si="13">IF(AT11&gt;=0,"",AT11*$F11)</f>
        <v/>
      </c>
    </row>
    <row r="12" spans="1:47" s="34" customFormat="1" ht="76.5" x14ac:dyDescent="0.2">
      <c r="A12" s="54">
        <v>3</v>
      </c>
      <c r="B12" s="54" t="s">
        <v>62</v>
      </c>
      <c r="C12" s="46" t="s">
        <v>68</v>
      </c>
      <c r="D12" s="133" t="s">
        <v>69</v>
      </c>
      <c r="E12" s="53" t="s">
        <v>54</v>
      </c>
      <c r="F12" s="65">
        <v>0.1</v>
      </c>
      <c r="G12" s="131"/>
      <c r="H12" s="51" t="s">
        <v>70</v>
      </c>
      <c r="I12" s="51" t="s">
        <v>76</v>
      </c>
      <c r="J12" s="51" t="s">
        <v>56</v>
      </c>
      <c r="K12" s="59" t="s">
        <v>65</v>
      </c>
      <c r="L12" s="59" t="s">
        <v>65</v>
      </c>
      <c r="M12" s="45" t="s">
        <v>71</v>
      </c>
      <c r="N12" s="33"/>
      <c r="O12" s="89" t="s">
        <v>72</v>
      </c>
      <c r="P12" s="33"/>
      <c r="Q12" s="83"/>
      <c r="R12" s="83"/>
      <c r="S12" s="83"/>
      <c r="U12" s="95"/>
      <c r="V12" s="134" t="str">
        <f t="shared" si="0"/>
        <v/>
      </c>
      <c r="W12" s="75" t="str">
        <f t="shared" si="1"/>
        <v/>
      </c>
      <c r="Y12" s="95"/>
      <c r="Z12" s="134" t="str">
        <f t="shared" si="2"/>
        <v/>
      </c>
      <c r="AA12" s="75" t="str">
        <f t="shared" si="3"/>
        <v/>
      </c>
      <c r="AC12" s="95"/>
      <c r="AD12" s="134" t="str">
        <f t="shared" si="4"/>
        <v/>
      </c>
      <c r="AE12" s="75" t="str">
        <f t="shared" si="5"/>
        <v/>
      </c>
      <c r="AG12" s="95"/>
      <c r="AH12" s="134" t="str">
        <f t="shared" si="6"/>
        <v/>
      </c>
      <c r="AI12" s="75" t="str">
        <f t="shared" si="7"/>
        <v/>
      </c>
      <c r="AK12" s="95"/>
      <c r="AL12" s="134" t="str">
        <f t="shared" si="8"/>
        <v/>
      </c>
      <c r="AM12" s="75" t="str">
        <f t="shared" si="9"/>
        <v/>
      </c>
      <c r="AO12" s="95"/>
      <c r="AP12" s="134" t="str">
        <f t="shared" si="10"/>
        <v/>
      </c>
      <c r="AQ12" s="75" t="str">
        <f t="shared" si="11"/>
        <v/>
      </c>
      <c r="AS12" s="95"/>
      <c r="AT12" s="134" t="str">
        <f t="shared" si="12"/>
        <v/>
      </c>
      <c r="AU12" s="75" t="str">
        <f t="shared" si="13"/>
        <v/>
      </c>
    </row>
    <row r="13" spans="1:47" s="34" customFormat="1" ht="76.5" x14ac:dyDescent="0.2">
      <c r="A13" s="54">
        <v>4</v>
      </c>
      <c r="B13" s="54" t="s">
        <v>62</v>
      </c>
      <c r="C13" s="46" t="s">
        <v>73</v>
      </c>
      <c r="D13" s="133" t="s">
        <v>74</v>
      </c>
      <c r="E13" s="53" t="s">
        <v>54</v>
      </c>
      <c r="F13" s="65">
        <v>0.05</v>
      </c>
      <c r="G13" s="131"/>
      <c r="H13" s="48" t="s">
        <v>75</v>
      </c>
      <c r="I13" s="48" t="s">
        <v>76</v>
      </c>
      <c r="J13" s="59" t="s">
        <v>65</v>
      </c>
      <c r="K13" s="59" t="s">
        <v>65</v>
      </c>
      <c r="L13" s="59" t="s">
        <v>65</v>
      </c>
      <c r="M13" s="49" t="s">
        <v>77</v>
      </c>
      <c r="N13" s="33"/>
      <c r="O13" s="89" t="s">
        <v>78</v>
      </c>
      <c r="P13" s="33"/>
      <c r="Q13" s="83"/>
      <c r="R13" s="83"/>
      <c r="S13" s="83"/>
      <c r="U13" s="95"/>
      <c r="V13" s="134" t="str">
        <f t="shared" si="0"/>
        <v/>
      </c>
      <c r="W13" s="75" t="str">
        <f t="shared" si="1"/>
        <v/>
      </c>
      <c r="Y13" s="95"/>
      <c r="Z13" s="134" t="str">
        <f t="shared" si="2"/>
        <v/>
      </c>
      <c r="AA13" s="75" t="str">
        <f t="shared" si="3"/>
        <v/>
      </c>
      <c r="AC13" s="95"/>
      <c r="AD13" s="134" t="str">
        <f t="shared" si="4"/>
        <v/>
      </c>
      <c r="AE13" s="75" t="str">
        <f t="shared" si="5"/>
        <v/>
      </c>
      <c r="AG13" s="95"/>
      <c r="AH13" s="134" t="str">
        <f t="shared" si="6"/>
        <v/>
      </c>
      <c r="AI13" s="75" t="str">
        <f t="shared" si="7"/>
        <v/>
      </c>
      <c r="AK13" s="95"/>
      <c r="AL13" s="134" t="str">
        <f t="shared" si="8"/>
        <v/>
      </c>
      <c r="AM13" s="75" t="str">
        <f t="shared" si="9"/>
        <v/>
      </c>
      <c r="AO13" s="95"/>
      <c r="AP13" s="134" t="str">
        <f t="shared" si="10"/>
        <v/>
      </c>
      <c r="AQ13" s="75" t="str">
        <f t="shared" si="11"/>
        <v/>
      </c>
      <c r="AS13" s="95"/>
      <c r="AT13" s="134" t="str">
        <f t="shared" si="12"/>
        <v/>
      </c>
      <c r="AU13" s="75" t="str">
        <f t="shared" si="13"/>
        <v/>
      </c>
    </row>
    <row r="14" spans="1:47" s="35" customFormat="1" ht="75" x14ac:dyDescent="0.2">
      <c r="A14" s="54">
        <v>5</v>
      </c>
      <c r="B14" s="54" t="s">
        <v>62</v>
      </c>
      <c r="C14" s="46" t="s">
        <v>79</v>
      </c>
      <c r="D14" s="133" t="s">
        <v>80</v>
      </c>
      <c r="E14" s="53" t="s">
        <v>54</v>
      </c>
      <c r="F14" s="65">
        <v>0.15</v>
      </c>
      <c r="G14" s="131"/>
      <c r="H14" s="45" t="s">
        <v>81</v>
      </c>
      <c r="I14" s="50" t="s">
        <v>82</v>
      </c>
      <c r="J14" s="50" t="s">
        <v>83</v>
      </c>
      <c r="K14" s="50" t="s">
        <v>84</v>
      </c>
      <c r="L14" s="50" t="s">
        <v>85</v>
      </c>
      <c r="M14" s="50" t="s">
        <v>86</v>
      </c>
      <c r="N14" s="33"/>
      <c r="O14" s="30" t="s">
        <v>87</v>
      </c>
      <c r="P14" s="33"/>
      <c r="Q14" s="84"/>
      <c r="R14" s="84"/>
      <c r="S14" s="84"/>
      <c r="U14" s="95"/>
      <c r="V14" s="134" t="str">
        <f t="shared" si="0"/>
        <v/>
      </c>
      <c r="W14" s="75" t="str">
        <f t="shared" si="1"/>
        <v/>
      </c>
      <c r="Y14" s="95"/>
      <c r="Z14" s="134" t="str">
        <f t="shared" si="2"/>
        <v/>
      </c>
      <c r="AA14" s="75" t="str">
        <f t="shared" si="3"/>
        <v/>
      </c>
      <c r="AC14" s="95"/>
      <c r="AD14" s="134" t="str">
        <f t="shared" si="4"/>
        <v/>
      </c>
      <c r="AE14" s="75" t="str">
        <f t="shared" si="5"/>
        <v/>
      </c>
      <c r="AG14" s="95"/>
      <c r="AH14" s="134" t="str">
        <f t="shared" si="6"/>
        <v/>
      </c>
      <c r="AI14" s="75" t="str">
        <f t="shared" si="7"/>
        <v/>
      </c>
      <c r="AK14" s="95"/>
      <c r="AL14" s="134" t="str">
        <f t="shared" si="8"/>
        <v/>
      </c>
      <c r="AM14" s="75" t="str">
        <f t="shared" si="9"/>
        <v/>
      </c>
      <c r="AO14" s="95"/>
      <c r="AP14" s="134" t="str">
        <f t="shared" si="10"/>
        <v/>
      </c>
      <c r="AQ14" s="75" t="str">
        <f t="shared" si="11"/>
        <v/>
      </c>
      <c r="AS14" s="95"/>
      <c r="AT14" s="134" t="str">
        <f t="shared" si="12"/>
        <v/>
      </c>
      <c r="AU14" s="75" t="str">
        <f t="shared" si="13"/>
        <v/>
      </c>
    </row>
    <row r="15" spans="1:47" s="35" customFormat="1" ht="75" x14ac:dyDescent="0.2">
      <c r="A15" s="54">
        <v>6</v>
      </c>
      <c r="B15" s="54" t="s">
        <v>88</v>
      </c>
      <c r="C15" s="46" t="s">
        <v>89</v>
      </c>
      <c r="D15" s="133" t="s">
        <v>90</v>
      </c>
      <c r="E15" s="53" t="s">
        <v>54</v>
      </c>
      <c r="F15" s="65">
        <v>0.15</v>
      </c>
      <c r="G15" s="131"/>
      <c r="H15" s="50" t="s">
        <v>91</v>
      </c>
      <c r="I15" s="50" t="s">
        <v>81</v>
      </c>
      <c r="J15" s="50" t="s">
        <v>82</v>
      </c>
      <c r="K15" s="50" t="s">
        <v>92</v>
      </c>
      <c r="L15" s="50" t="s">
        <v>83</v>
      </c>
      <c r="M15" s="50" t="s">
        <v>93</v>
      </c>
      <c r="N15" s="33"/>
      <c r="O15" s="30" t="s">
        <v>94</v>
      </c>
      <c r="P15" s="33"/>
      <c r="Q15" s="84"/>
      <c r="R15" s="84"/>
      <c r="S15" s="84"/>
      <c r="U15" s="95"/>
      <c r="V15" s="134" t="str">
        <f t="shared" si="0"/>
        <v/>
      </c>
      <c r="W15" s="75" t="str">
        <f t="shared" si="1"/>
        <v/>
      </c>
      <c r="Y15" s="95"/>
      <c r="Z15" s="134" t="str">
        <f t="shared" si="2"/>
        <v/>
      </c>
      <c r="AA15" s="75" t="str">
        <f t="shared" si="3"/>
        <v/>
      </c>
      <c r="AC15" s="95"/>
      <c r="AD15" s="134" t="str">
        <f t="shared" si="4"/>
        <v/>
      </c>
      <c r="AE15" s="75" t="str">
        <f t="shared" si="5"/>
        <v/>
      </c>
      <c r="AG15" s="95"/>
      <c r="AH15" s="134" t="str">
        <f t="shared" si="6"/>
        <v/>
      </c>
      <c r="AI15" s="75" t="str">
        <f t="shared" si="7"/>
        <v/>
      </c>
      <c r="AK15" s="95"/>
      <c r="AL15" s="134" t="str">
        <f t="shared" si="8"/>
        <v/>
      </c>
      <c r="AM15" s="75" t="str">
        <f t="shared" si="9"/>
        <v/>
      </c>
      <c r="AO15" s="95"/>
      <c r="AP15" s="134" t="str">
        <f t="shared" si="10"/>
        <v/>
      </c>
      <c r="AQ15" s="75" t="str">
        <f t="shared" si="11"/>
        <v/>
      </c>
      <c r="AS15" s="95"/>
      <c r="AT15" s="134" t="str">
        <f t="shared" si="12"/>
        <v/>
      </c>
      <c r="AU15" s="75" t="str">
        <f t="shared" si="13"/>
        <v/>
      </c>
    </row>
    <row r="16" spans="1:47" s="34" customFormat="1" ht="76.5" x14ac:dyDescent="0.2">
      <c r="A16" s="135">
        <v>7</v>
      </c>
      <c r="B16" s="135" t="s">
        <v>51</v>
      </c>
      <c r="C16" s="46" t="s">
        <v>95</v>
      </c>
      <c r="D16" s="133" t="s">
        <v>96</v>
      </c>
      <c r="E16" s="53" t="s">
        <v>54</v>
      </c>
      <c r="F16" s="65">
        <v>0.05</v>
      </c>
      <c r="G16" s="131"/>
      <c r="H16" s="59" t="s">
        <v>65</v>
      </c>
      <c r="I16" s="51" t="s">
        <v>66</v>
      </c>
      <c r="J16" s="51" t="s">
        <v>57</v>
      </c>
      <c r="K16" s="48" t="s">
        <v>97</v>
      </c>
      <c r="L16" s="48" t="s">
        <v>98</v>
      </c>
      <c r="M16" s="50" t="s">
        <v>99</v>
      </c>
      <c r="N16" s="33"/>
      <c r="O16" s="30" t="s">
        <v>100</v>
      </c>
      <c r="P16" s="33"/>
      <c r="Q16" s="83"/>
      <c r="R16" s="83"/>
      <c r="S16" s="83"/>
      <c r="U16" s="95"/>
      <c r="V16" s="134" t="str">
        <f t="shared" si="0"/>
        <v/>
      </c>
      <c r="W16" s="75" t="str">
        <f t="shared" si="1"/>
        <v/>
      </c>
      <c r="Y16" s="95"/>
      <c r="Z16" s="134" t="str">
        <f t="shared" si="2"/>
        <v/>
      </c>
      <c r="AA16" s="75" t="str">
        <f t="shared" si="3"/>
        <v/>
      </c>
      <c r="AC16" s="95"/>
      <c r="AD16" s="134" t="str">
        <f t="shared" si="4"/>
        <v/>
      </c>
      <c r="AE16" s="75" t="str">
        <f t="shared" si="5"/>
        <v/>
      </c>
      <c r="AG16" s="95"/>
      <c r="AH16" s="134" t="str">
        <f t="shared" si="6"/>
        <v/>
      </c>
      <c r="AI16" s="75" t="str">
        <f t="shared" si="7"/>
        <v/>
      </c>
      <c r="AK16" s="95"/>
      <c r="AL16" s="134" t="str">
        <f t="shared" si="8"/>
        <v/>
      </c>
      <c r="AM16" s="75" t="str">
        <f t="shared" si="9"/>
        <v/>
      </c>
      <c r="AO16" s="95"/>
      <c r="AP16" s="134" t="str">
        <f t="shared" si="10"/>
        <v/>
      </c>
      <c r="AQ16" s="75" t="str">
        <f t="shared" si="11"/>
        <v/>
      </c>
      <c r="AS16" s="95"/>
      <c r="AT16" s="134" t="str">
        <f t="shared" si="12"/>
        <v/>
      </c>
      <c r="AU16" s="75" t="str">
        <f t="shared" si="13"/>
        <v/>
      </c>
    </row>
    <row r="17" spans="1:47" s="34" customFormat="1" ht="76.5" x14ac:dyDescent="0.2">
      <c r="A17" s="135">
        <v>8</v>
      </c>
      <c r="B17" s="135" t="s">
        <v>51</v>
      </c>
      <c r="C17" s="46" t="s">
        <v>101</v>
      </c>
      <c r="D17" s="133" t="s">
        <v>102</v>
      </c>
      <c r="E17" s="53" t="s">
        <v>54</v>
      </c>
      <c r="F17" s="65">
        <v>2.5000000000000001E-2</v>
      </c>
      <c r="G17" s="131"/>
      <c r="H17" s="59" t="s">
        <v>65</v>
      </c>
      <c r="I17" s="51" t="s">
        <v>66</v>
      </c>
      <c r="J17" s="51" t="s">
        <v>57</v>
      </c>
      <c r="K17" s="48" t="s">
        <v>97</v>
      </c>
      <c r="L17" s="48" t="s">
        <v>98</v>
      </c>
      <c r="M17" s="50" t="s">
        <v>99</v>
      </c>
      <c r="N17" s="33"/>
      <c r="O17" s="30" t="s">
        <v>103</v>
      </c>
      <c r="P17" s="33"/>
      <c r="Q17" s="83"/>
      <c r="R17" s="83"/>
      <c r="S17" s="83"/>
      <c r="U17" s="95"/>
      <c r="V17" s="134" t="str">
        <f t="shared" si="0"/>
        <v/>
      </c>
      <c r="W17" s="75" t="str">
        <f t="shared" si="1"/>
        <v/>
      </c>
      <c r="Y17" s="95"/>
      <c r="Z17" s="134" t="str">
        <f t="shared" si="2"/>
        <v/>
      </c>
      <c r="AA17" s="75" t="str">
        <f t="shared" si="3"/>
        <v/>
      </c>
      <c r="AC17" s="95"/>
      <c r="AD17" s="134" t="str">
        <f t="shared" si="4"/>
        <v/>
      </c>
      <c r="AE17" s="75" t="str">
        <f t="shared" si="5"/>
        <v/>
      </c>
      <c r="AG17" s="95"/>
      <c r="AH17" s="134" t="str">
        <f t="shared" si="6"/>
        <v/>
      </c>
      <c r="AI17" s="75" t="str">
        <f t="shared" si="7"/>
        <v/>
      </c>
      <c r="AK17" s="95"/>
      <c r="AL17" s="134" t="str">
        <f t="shared" si="8"/>
        <v/>
      </c>
      <c r="AM17" s="75" t="str">
        <f t="shared" si="9"/>
        <v/>
      </c>
      <c r="AO17" s="95"/>
      <c r="AP17" s="134" t="str">
        <f t="shared" si="10"/>
        <v/>
      </c>
      <c r="AQ17" s="75" t="str">
        <f t="shared" si="11"/>
        <v/>
      </c>
      <c r="AS17" s="95"/>
      <c r="AT17" s="134" t="str">
        <f t="shared" si="12"/>
        <v/>
      </c>
      <c r="AU17" s="75" t="str">
        <f t="shared" si="13"/>
        <v/>
      </c>
    </row>
    <row r="18" spans="1:47" s="34" customFormat="1" ht="89.25" x14ac:dyDescent="0.2">
      <c r="A18" s="135">
        <v>9</v>
      </c>
      <c r="B18" s="135" t="s">
        <v>51</v>
      </c>
      <c r="C18" s="46" t="s">
        <v>104</v>
      </c>
      <c r="D18" s="133" t="s">
        <v>105</v>
      </c>
      <c r="E18" s="53" t="s">
        <v>54</v>
      </c>
      <c r="F18" s="65">
        <v>2.5000000000000001E-2</v>
      </c>
      <c r="G18" s="131"/>
      <c r="H18" s="59" t="s">
        <v>65</v>
      </c>
      <c r="I18" s="51" t="s">
        <v>66</v>
      </c>
      <c r="J18" s="51" t="s">
        <v>57</v>
      </c>
      <c r="K18" s="48" t="s">
        <v>97</v>
      </c>
      <c r="L18" s="48" t="s">
        <v>98</v>
      </c>
      <c r="M18" s="50" t="s">
        <v>106</v>
      </c>
      <c r="N18" s="33"/>
      <c r="O18" s="30" t="s">
        <v>107</v>
      </c>
      <c r="P18" s="33"/>
      <c r="Q18" s="83"/>
      <c r="R18" s="83"/>
      <c r="S18" s="83"/>
      <c r="U18" s="95"/>
      <c r="V18" s="134" t="str">
        <f t="shared" si="0"/>
        <v/>
      </c>
      <c r="W18" s="75" t="str">
        <f t="shared" si="1"/>
        <v/>
      </c>
      <c r="Y18" s="95"/>
      <c r="Z18" s="134" t="str">
        <f t="shared" si="2"/>
        <v/>
      </c>
      <c r="AA18" s="75" t="str">
        <f t="shared" si="3"/>
        <v/>
      </c>
      <c r="AC18" s="95"/>
      <c r="AD18" s="134" t="str">
        <f t="shared" si="4"/>
        <v/>
      </c>
      <c r="AE18" s="75" t="str">
        <f t="shared" si="5"/>
        <v/>
      </c>
      <c r="AG18" s="95"/>
      <c r="AH18" s="134" t="str">
        <f t="shared" si="6"/>
        <v/>
      </c>
      <c r="AI18" s="75" t="str">
        <f t="shared" si="7"/>
        <v/>
      </c>
      <c r="AK18" s="95"/>
      <c r="AL18" s="134" t="str">
        <f t="shared" si="8"/>
        <v/>
      </c>
      <c r="AM18" s="75" t="str">
        <f t="shared" si="9"/>
        <v/>
      </c>
      <c r="AO18" s="95"/>
      <c r="AP18" s="134" t="str">
        <f t="shared" si="10"/>
        <v/>
      </c>
      <c r="AQ18" s="75" t="str">
        <f t="shared" si="11"/>
        <v/>
      </c>
      <c r="AS18" s="95"/>
      <c r="AT18" s="134" t="str">
        <f t="shared" si="12"/>
        <v/>
      </c>
      <c r="AU18" s="75" t="str">
        <f t="shared" si="13"/>
        <v/>
      </c>
    </row>
    <row r="19" spans="1:47" s="37" customFormat="1" ht="67.150000000000006" customHeight="1" x14ac:dyDescent="0.2">
      <c r="A19" s="135">
        <v>10</v>
      </c>
      <c r="B19" s="135" t="s">
        <v>88</v>
      </c>
      <c r="C19" s="46" t="s">
        <v>108</v>
      </c>
      <c r="D19" s="136" t="s">
        <v>109</v>
      </c>
      <c r="E19" s="53" t="s">
        <v>54</v>
      </c>
      <c r="F19" s="65">
        <v>0.15</v>
      </c>
      <c r="G19" s="137"/>
      <c r="H19" s="50" t="s">
        <v>110</v>
      </c>
      <c r="I19" s="50" t="s">
        <v>111</v>
      </c>
      <c r="J19" s="50" t="s">
        <v>112</v>
      </c>
      <c r="K19" s="50" t="s">
        <v>113</v>
      </c>
      <c r="L19" s="50" t="s">
        <v>114</v>
      </c>
      <c r="M19" s="45" t="s">
        <v>115</v>
      </c>
      <c r="N19" s="36"/>
      <c r="O19" s="30" t="s">
        <v>116</v>
      </c>
      <c r="P19" s="36"/>
      <c r="Q19" s="85"/>
      <c r="R19" s="85"/>
      <c r="S19" s="85"/>
      <c r="U19" s="95"/>
      <c r="V19" s="134" t="str">
        <f t="shared" si="0"/>
        <v/>
      </c>
      <c r="W19" s="75" t="str">
        <f t="shared" si="1"/>
        <v/>
      </c>
      <c r="Y19" s="95"/>
      <c r="Z19" s="134" t="str">
        <f t="shared" si="2"/>
        <v/>
      </c>
      <c r="AA19" s="75" t="str">
        <f t="shared" si="3"/>
        <v/>
      </c>
      <c r="AC19" s="95"/>
      <c r="AD19" s="134" t="str">
        <f t="shared" si="4"/>
        <v/>
      </c>
      <c r="AE19" s="75" t="str">
        <f t="shared" si="5"/>
        <v/>
      </c>
      <c r="AG19" s="95"/>
      <c r="AH19" s="134" t="str">
        <f t="shared" si="6"/>
        <v/>
      </c>
      <c r="AI19" s="75" t="str">
        <f t="shared" si="7"/>
        <v/>
      </c>
      <c r="AK19" s="95"/>
      <c r="AL19" s="134" t="str">
        <f t="shared" si="8"/>
        <v/>
      </c>
      <c r="AM19" s="75" t="str">
        <f t="shared" si="9"/>
        <v/>
      </c>
      <c r="AO19" s="95"/>
      <c r="AP19" s="134" t="str">
        <f t="shared" si="10"/>
        <v/>
      </c>
      <c r="AQ19" s="75" t="str">
        <f t="shared" si="11"/>
        <v/>
      </c>
      <c r="AS19" s="95"/>
      <c r="AT19" s="134" t="str">
        <f t="shared" si="12"/>
        <v/>
      </c>
      <c r="AU19" s="75" t="str">
        <f t="shared" si="13"/>
        <v/>
      </c>
    </row>
    <row r="20" spans="1:47" s="41" customFormat="1" ht="140.25" x14ac:dyDescent="0.2">
      <c r="A20" s="54">
        <v>11</v>
      </c>
      <c r="B20" s="138" t="s">
        <v>51</v>
      </c>
      <c r="C20" s="46" t="s">
        <v>117</v>
      </c>
      <c r="D20" s="139" t="s">
        <v>118</v>
      </c>
      <c r="E20" s="53" t="s">
        <v>119</v>
      </c>
      <c r="F20" s="65">
        <v>0.05</v>
      </c>
      <c r="G20" s="137"/>
      <c r="H20" s="59" t="s">
        <v>65</v>
      </c>
      <c r="I20" s="51" t="s">
        <v>120</v>
      </c>
      <c r="J20" s="48" t="s">
        <v>121</v>
      </c>
      <c r="K20" s="51">
        <v>4</v>
      </c>
      <c r="L20" s="51">
        <v>5</v>
      </c>
      <c r="M20" s="51" t="s">
        <v>122</v>
      </c>
      <c r="N20" s="40"/>
      <c r="O20" s="86" t="s">
        <v>123</v>
      </c>
      <c r="P20" s="40"/>
      <c r="Q20" s="96"/>
      <c r="R20" s="134" t="str">
        <f>_xlfn.XLOOKUP(Q20,$H20:$M20,$H$9:$M$9,"",0)</f>
        <v/>
      </c>
      <c r="S20" s="75" t="str">
        <f t="shared" ref="S20:S21" si="14">IF(R20&gt;=0,"",R20*$F20)</f>
        <v/>
      </c>
      <c r="U20" s="81"/>
      <c r="V20" s="81"/>
      <c r="W20" s="81"/>
      <c r="Y20" s="81"/>
      <c r="Z20" s="81"/>
      <c r="AA20" s="81"/>
      <c r="AC20" s="81"/>
      <c r="AD20" s="81"/>
      <c r="AE20" s="81"/>
      <c r="AG20" s="81"/>
      <c r="AH20" s="81"/>
      <c r="AI20" s="81"/>
      <c r="AK20" s="81"/>
      <c r="AL20" s="81"/>
      <c r="AM20" s="81"/>
      <c r="AO20" s="81"/>
      <c r="AP20" s="81"/>
      <c r="AQ20" s="81"/>
      <c r="AS20" s="81"/>
      <c r="AT20" s="81"/>
      <c r="AU20" s="81"/>
    </row>
    <row r="21" spans="1:47" s="34" customFormat="1" ht="63.75" x14ac:dyDescent="0.2">
      <c r="A21" s="140">
        <v>12</v>
      </c>
      <c r="B21" s="140" t="s">
        <v>62</v>
      </c>
      <c r="C21" s="55" t="s">
        <v>124</v>
      </c>
      <c r="D21" s="141" t="s">
        <v>125</v>
      </c>
      <c r="E21" s="56" t="s">
        <v>119</v>
      </c>
      <c r="F21" s="66">
        <v>0.05</v>
      </c>
      <c r="G21" s="131"/>
      <c r="H21" s="88" t="s">
        <v>65</v>
      </c>
      <c r="I21" s="57" t="s">
        <v>120</v>
      </c>
      <c r="J21" s="58" t="s">
        <v>121</v>
      </c>
      <c r="K21" s="57">
        <v>4</v>
      </c>
      <c r="L21" s="57">
        <v>5</v>
      </c>
      <c r="M21" s="57" t="s">
        <v>122</v>
      </c>
      <c r="N21" s="33"/>
      <c r="O21" s="87" t="s">
        <v>126</v>
      </c>
      <c r="P21" s="33"/>
      <c r="Q21" s="97"/>
      <c r="R21" s="142" t="str">
        <f t="shared" ref="R21" si="15">_xlfn.XLOOKUP(Q21,$H21:$M21,$H$9:$M$9,"",0)</f>
        <v/>
      </c>
      <c r="S21" s="76" t="str">
        <f t="shared" si="14"/>
        <v/>
      </c>
      <c r="U21" s="77"/>
      <c r="V21" s="77"/>
      <c r="W21" s="77"/>
      <c r="Y21" s="77"/>
      <c r="Z21" s="77"/>
      <c r="AA21" s="77"/>
      <c r="AC21" s="77"/>
      <c r="AD21" s="77"/>
      <c r="AE21" s="77"/>
      <c r="AG21" s="77"/>
      <c r="AH21" s="77"/>
      <c r="AI21" s="77"/>
      <c r="AK21" s="77"/>
      <c r="AL21" s="77"/>
      <c r="AM21" s="77"/>
      <c r="AO21" s="77"/>
      <c r="AP21" s="77"/>
      <c r="AQ21" s="77"/>
      <c r="AS21" s="77"/>
      <c r="AT21" s="77"/>
      <c r="AU21" s="77"/>
    </row>
    <row r="22" spans="1:47" s="34" customFormat="1" ht="15" x14ac:dyDescent="0.2">
      <c r="A22" s="13"/>
      <c r="B22" s="25"/>
      <c r="C22" s="25"/>
      <c r="D22" s="69"/>
      <c r="E22" s="43"/>
      <c r="F22" s="32"/>
      <c r="G22" s="33"/>
      <c r="H22" s="44"/>
      <c r="I22" s="13"/>
      <c r="J22" s="13"/>
      <c r="K22" s="44"/>
      <c r="L22" s="44"/>
      <c r="M22" s="44"/>
      <c r="N22" s="44"/>
      <c r="O22" s="44"/>
      <c r="P22" s="44"/>
      <c r="U22" s="92"/>
      <c r="V22" s="93"/>
      <c r="W22" s="8"/>
      <c r="Y22" s="92"/>
      <c r="Z22" s="93"/>
      <c r="AA22" s="8"/>
      <c r="AC22" s="92"/>
      <c r="AD22" s="93"/>
      <c r="AE22" s="8"/>
      <c r="AG22" s="92"/>
      <c r="AH22" s="93"/>
      <c r="AI22" s="8"/>
      <c r="AK22" s="92"/>
      <c r="AL22" s="93"/>
      <c r="AM22" s="8"/>
      <c r="AO22" s="92"/>
      <c r="AP22" s="93"/>
      <c r="AQ22" s="8"/>
      <c r="AS22" s="92"/>
      <c r="AT22" s="93"/>
      <c r="AU22" s="8"/>
    </row>
    <row r="23" spans="1:47" s="35" customFormat="1" ht="14.65" customHeight="1" x14ac:dyDescent="0.2">
      <c r="A23" s="26"/>
      <c r="B23" s="25"/>
      <c r="C23" s="25"/>
      <c r="D23" s="69"/>
      <c r="E23" s="43"/>
      <c r="F23" s="67">
        <f>SUM(F10:F21)</f>
        <v>1.0000000000000002</v>
      </c>
      <c r="G23" s="33"/>
      <c r="H23" s="154" t="s">
        <v>137</v>
      </c>
      <c r="I23" s="155"/>
      <c r="J23" s="155"/>
      <c r="K23" s="155"/>
      <c r="L23" s="155"/>
      <c r="M23" s="156"/>
      <c r="N23" s="44"/>
      <c r="O23" s="99" t="s">
        <v>128</v>
      </c>
      <c r="P23" s="44"/>
      <c r="Q23" s="157">
        <f>SUM(U23:AT23)</f>
        <v>0</v>
      </c>
      <c r="R23" s="158"/>
      <c r="U23" s="150">
        <v>0</v>
      </c>
      <c r="V23" s="151"/>
      <c r="W23" s="100"/>
      <c r="X23" s="101"/>
      <c r="Y23" s="150">
        <v>0</v>
      </c>
      <c r="Z23" s="151"/>
      <c r="AA23" s="100"/>
      <c r="AB23" s="101"/>
      <c r="AC23" s="150">
        <v>0</v>
      </c>
      <c r="AD23" s="151"/>
      <c r="AE23" s="100"/>
      <c r="AF23" s="101"/>
      <c r="AG23" s="150">
        <v>0</v>
      </c>
      <c r="AH23" s="151"/>
      <c r="AI23" s="100"/>
      <c r="AJ23" s="101"/>
      <c r="AK23" s="150">
        <v>0</v>
      </c>
      <c r="AL23" s="151"/>
      <c r="AM23" s="100"/>
      <c r="AN23" s="101"/>
      <c r="AO23" s="150">
        <v>0</v>
      </c>
      <c r="AP23" s="151"/>
      <c r="AQ23" s="100"/>
      <c r="AR23" s="101"/>
      <c r="AS23" s="150">
        <v>0</v>
      </c>
      <c r="AT23" s="151"/>
      <c r="AU23" s="102"/>
    </row>
    <row r="24" spans="1:47" s="13" customFormat="1" x14ac:dyDescent="0.2">
      <c r="B24" s="25"/>
      <c r="C24" s="25"/>
      <c r="D24" s="69"/>
      <c r="E24" s="25"/>
    </row>
    <row r="25" spans="1:47" s="13" customFormat="1" ht="29.85" customHeight="1" x14ac:dyDescent="0.2">
      <c r="B25" s="25"/>
      <c r="C25" s="25"/>
      <c r="D25" s="69"/>
      <c r="E25" s="25"/>
      <c r="H25" s="159" t="s">
        <v>10</v>
      </c>
      <c r="I25" s="160"/>
      <c r="J25" s="163">
        <f>IFERROR(L25/$Q$23,0)</f>
        <v>0</v>
      </c>
      <c r="K25" s="164"/>
      <c r="L25" s="161">
        <f>SUMIF(Q26:AU26,"&gt;0")</f>
        <v>0</v>
      </c>
      <c r="M25" s="162"/>
      <c r="O25" s="197" t="s">
        <v>129</v>
      </c>
      <c r="Q25" s="152" t="str">
        <f>IF(AND(Q20="",Q21=""),"",
IF(SUM(R20:R21)=0,"Tolerance","Malus"))</f>
        <v/>
      </c>
      <c r="R25" s="78" t="str">
        <f>IF(Q25="Tolerance",0,IF(Q25="Malus",SUM(S20:S21),""))</f>
        <v/>
      </c>
      <c r="S25" s="71"/>
      <c r="T25" s="71"/>
      <c r="U25" s="152" t="str">
        <f>IF(AND(U10="",U11="",U12="",U13="",U14="",U15="",U16="",U17="",U18="",U19=""),"",
IF(AND(OR(V11&gt;=0,V11=""),OR(V12&gt;=0,V12=""),OR(V13&gt;=0,V13=""),OR(V14&gt;=0,V14=""),OR(V15&gt;=0,V15=""),SUM(V10:V19)&gt;0),"Bonus",
IF(AND(OR(OR(V11&lt;0,V11=""),OR(V12&lt;0,V12=""),OR(V13&lt;0,V13=""),OR(V14&lt;0,V14=""),OR(V15&lt;0,V15="")),SUM(V10:V19)&gt;0),"Tolerance",
IF(SUM(V10:V19)=0,"Tolerance","Malus"))))</f>
        <v/>
      </c>
      <c r="V25" s="78" t="str">
        <f>IF(U25="Bonus",IF(SUM(V10:V19)&gt;0.02,0.02,SUM(V10:V19)),IF(U25="Tolerance",0,IF(U25="Malus",SUM(W10:W19),"")))</f>
        <v/>
      </c>
      <c r="X25" s="71"/>
      <c r="Y25" s="152" t="str">
        <f>IF(AND(Y10="",Y11="",Y12="",Y13="",Y14="",Y15="",Y16="",Y17="",Y18="",Y19=""),"",
IF(AND(OR(Z11&gt;=0,Z11=""),OR(Z12&gt;=0,Z12=""),OR(Z13&gt;=0,Z13=""),OR(Z14&gt;=0,Z14=""),OR(Z15&gt;=0,Z15=""),SUM(Z10:Z19)&gt;0),"Bonus",
IF(AND(OR(OR(Z11&lt;0,Z11=""),OR(Z12&lt;0,Z12=""),OR(Z13&lt;0,Z13=""),OR(Z14&lt;0,Z14=""),OR(Z15&lt;0,Z15="")),SUM(Z10:Z19)&gt;0),"Tolerance",
IF(SUM(Z10:Z19)=0,"Tolerance","Malus"))))</f>
        <v/>
      </c>
      <c r="Z25" s="78" t="str">
        <f>IF(Y25="Bonus",IF(SUM(Z10:Z19)&gt;0.02,0.02,SUM(Z10:Z19)),IF(Y25="Tolerance",0,IF(Y25="Malus",SUM(AA10:AA19),"")))</f>
        <v/>
      </c>
      <c r="AB25" s="71"/>
      <c r="AC25" s="152" t="str">
        <f>IF(AND(AC10="",AC11="",AC12="",AC13="",AC14="",AC15="",AC16="",AC17="",AC18="",AC19=""),"",
IF(AND(OR(AD11&gt;=0,AD11=""),OR(AD12&gt;=0,AD12=""),OR(AD13&gt;=0,AD13=""),OR(AD14&gt;=0,AD14=""),OR(AD15&gt;=0,AD15=""),SUM(AD10:AD19)&gt;0),"Bonus",
IF(AND(OR(OR(AD11&lt;0,AD11=""),OR(AD12&lt;0,AD12=""),OR(AD13&lt;0,AD13=""),OR(AD14&lt;0,AD14=""),OR(AD15&lt;0,AD15="")),SUM(AD10:AD19)&gt;0),"Tolerance",
IF(SUM(AD10:AD19)=0,"Tolerance","Malus"))))</f>
        <v/>
      </c>
      <c r="AD25" s="78" t="str">
        <f>IF(AC25="Bonus",IF(SUM(AD10:AD19)&gt;0.02,0.02,SUM(AD10:AD19)),IF(AC25="Tolerance",0,IF(AC25="Malus",SUM(AE10:AE19),"")))</f>
        <v/>
      </c>
      <c r="AF25" s="71"/>
      <c r="AG25" s="152" t="str">
        <f>IF(AND(AG10="",AG11="",AG12="",AG13="",AG14="",AG15="",AG16="",AG17="",AG18="",AG19=""),"",
IF(AND(OR(AH11&gt;=0,AH11=""),OR(AH12&gt;=0,AH12=""),OR(AH13&gt;=0,AH13=""),OR(AH14&gt;=0,AH14=""),OR(AH15&gt;=0,AH15=""),SUM(AH10:AH19)&gt;0),"Bonus",
IF(AND(OR(OR(AH11&lt;0,AH11=""),OR(AH12&lt;0,AH12=""),OR(AH13&lt;0,AH13=""),OR(AH14&lt;0,AH14=""),OR(AH15&lt;0,AH15="")),SUM(AH10:AH19)&gt;0),"Tolerance",
IF(SUM(AH10:AH19)=0,"Tolerance","Malus"))))</f>
        <v/>
      </c>
      <c r="AH25" s="78" t="str">
        <f>IF(AG25="Bonus",IF(SUM(AH10:AH19)&gt;0.02,0.02,SUM(AH10:AH19)),IF(AG25="Tolerance",0,IF(AG25="Malus",SUM(AI10:AI19),"")))</f>
        <v/>
      </c>
      <c r="AJ25" s="71"/>
      <c r="AK25" s="152" t="str">
        <f>IF(AND(AK10="",AK11="",AK12="",AK13="",AK14="",AK15="",AK16="",AK17="",AK18="",AK19=""),"",
IF(AND(OR(AL11&gt;=0,AL11=""),OR(AL12&gt;=0,AL12=""),OR(AL13&gt;=0,AL13=""),OR(AL14&gt;=0,AL14=""),OR(AL15&gt;=0,AL15=""),SUM(AL10:AL19)&gt;0),"Bonus",
IF(AND(OR(OR(AL11&lt;0,AL11=""),OR(AL12&lt;0,AL12=""),OR(AL13&lt;0,AL13=""),OR(AL14&lt;0,AL14=""),OR(AL15&lt;0,AL15="")),SUM(AL10:AL19)&gt;0),"Tolerance",
IF(SUM(AL10:AL19)=0,"Tolerance","Malus"))))</f>
        <v/>
      </c>
      <c r="AL25" s="78" t="str">
        <f>IF(AK25="Bonus",IF(SUM(AL10:AL19)&gt;0.02,0.02,SUM(AL10:AL19)),IF(AK25="Tolerance",0,IF(AK25="Malus",SUM(AM10:AM19),"")))</f>
        <v/>
      </c>
      <c r="AN25" s="71"/>
      <c r="AO25" s="152" t="str">
        <f>IF(AND(AO10="",AO11="",AO12="",AO13="",AO14="",AO15="",AO16="",AO17="",AO18="",AO19=""),"",
IF(AND(OR(AP11&gt;=0,AP11=""),OR(AP12&gt;=0,AP12=""),OR(AP13&gt;=0,AP13=""),OR(AP14&gt;=0,AP14=""),OR(AP15&gt;=0,AP15=""),SUM(AP10:AP19)&gt;0),"Bonus",
IF(AND(OR(OR(AP11&lt;0,AP11=""),OR(AP12&lt;0,AP12=""),OR(AP13&lt;0,AP13=""),OR(AP14&lt;0,AP14=""),OR(AP15&lt;0,AP15="")),SUM(AP10:AP19)&gt;0),"Tolerance",
IF(SUM(AP10:AP19)=0,"Tolerance","Malus"))))</f>
        <v/>
      </c>
      <c r="AP25" s="78" t="str">
        <f>IF(AO25="Bonus",IF(SUM(AP10:AP19)&gt;0.02,0.02,SUM(AP10:AP19)),IF(AO25="Tolerance",0,IF(AO25="Malus",SUM(AQ10:AQ19),"")))</f>
        <v/>
      </c>
      <c r="AR25" s="71"/>
      <c r="AS25" s="152" t="str">
        <f>IF(AND(AS10="",AS11="",AS12="",AS13="",AS14="",AS15="",AS16="",AS17="",AS18="",AS19=""),"",
IF(AND(OR(AT11&gt;=0,AT11=""),OR(AT12&gt;=0,AT12=""),OR(AT13&gt;=0,AT13=""),OR(AT14&gt;=0,AT14=""),OR(AT15&gt;=0,AT15=""),SUM(AT10:AT19)&gt;0),"Bonus",
IF(AND(OR(OR(AT11&lt;0,AT11=""),OR(AT12&lt;0,AT12=""),OR(AT13&lt;0,AT13=""),OR(AT14&lt;0,AT14=""),OR(AT15&lt;0,AT15="")),SUM(AT10:AT19)&gt;0),"Tolerance",
IF(SUM(AT10:AT19)=0,"Tolerance","Malus"))))</f>
        <v/>
      </c>
      <c r="AT25" s="78" t="str">
        <f>IF(AS25="Bonus",IF(SUM(AT10:AT19)&gt;0.02,0.02,SUM(AT10:AT19)),IF(AS25="Tolerance",0,IF(AS25="Malus",SUM(AU10:AU19),"")))</f>
        <v/>
      </c>
    </row>
    <row r="26" spans="1:47" s="13" customFormat="1" ht="29.85" customHeight="1" x14ac:dyDescent="0.2">
      <c r="B26" s="25"/>
      <c r="C26" s="25"/>
      <c r="D26" s="69"/>
      <c r="E26" s="25"/>
      <c r="H26" s="185" t="s">
        <v>32</v>
      </c>
      <c r="I26" s="186"/>
      <c r="J26" s="189">
        <f>IFERROR(L26/$Q$23,0)</f>
        <v>0</v>
      </c>
      <c r="K26" s="190"/>
      <c r="L26" s="187">
        <f>SUMIF(Q26:AU26,"&lt;0")</f>
        <v>0</v>
      </c>
      <c r="M26" s="188"/>
      <c r="O26" s="198"/>
      <c r="Q26" s="153"/>
      <c r="R26" s="79" t="str">
        <f>IFERROR(R25*Q23,"")</f>
        <v/>
      </c>
      <c r="S26" s="72"/>
      <c r="T26" s="72"/>
      <c r="U26" s="153"/>
      <c r="V26" s="79" t="str">
        <f>IFERROR(V25*U23,"")</f>
        <v/>
      </c>
      <c r="X26" s="72"/>
      <c r="Y26" s="153"/>
      <c r="Z26" s="79" t="str">
        <f>IFERROR(Z25*Y23,"")</f>
        <v/>
      </c>
      <c r="AB26" s="72"/>
      <c r="AC26" s="153"/>
      <c r="AD26" s="79" t="str">
        <f>IFERROR(AD25*AC23,"")</f>
        <v/>
      </c>
      <c r="AF26" s="72"/>
      <c r="AG26" s="153"/>
      <c r="AH26" s="79" t="str">
        <f>IFERROR(AH25*AG23,"")</f>
        <v/>
      </c>
      <c r="AJ26" s="72"/>
      <c r="AK26" s="153"/>
      <c r="AL26" s="79" t="str">
        <f>IFERROR(AL25*AK23,"")</f>
        <v/>
      </c>
      <c r="AN26" s="72"/>
      <c r="AO26" s="153"/>
      <c r="AP26" s="79" t="str">
        <f>IFERROR(AP25*AO23,"")</f>
        <v/>
      </c>
      <c r="AR26" s="72"/>
      <c r="AS26" s="153"/>
      <c r="AT26" s="79" t="str">
        <f>IFERROR(AT25*AS23,"")</f>
        <v/>
      </c>
    </row>
    <row r="27" spans="1:47" s="13" customFormat="1" ht="13.15" customHeight="1" x14ac:dyDescent="0.2">
      <c r="B27" s="25"/>
      <c r="C27" s="25"/>
      <c r="D27" s="69"/>
      <c r="E27" s="25"/>
    </row>
    <row r="28" spans="1:47" s="13" customFormat="1" ht="153" x14ac:dyDescent="0.2">
      <c r="B28" s="25"/>
      <c r="C28" s="25"/>
      <c r="D28" s="69"/>
      <c r="E28" s="25"/>
      <c r="O28" s="98" t="s">
        <v>133</v>
      </c>
    </row>
  </sheetData>
  <sheetProtection algorithmName="SHA-512" hashValue="v4FEKUoukHqVndv0uPFu6j3weCIrVUeezi+r2qfTV0aZT00NZUFf3cbFBASY0ZtozzOjXrq6B8UZjmlm5hy5ww==" saltValue="YdvXZNxSttyulIi6BmcEzQ==" spinCount="100000" sheet="1" objects="1" scenarios="1"/>
  <mergeCells count="37">
    <mergeCell ref="H26:I26"/>
    <mergeCell ref="J26:K26"/>
    <mergeCell ref="L26:M26"/>
    <mergeCell ref="AG23:AH23"/>
    <mergeCell ref="AK23:AL23"/>
    <mergeCell ref="U23:V23"/>
    <mergeCell ref="Y23:Z23"/>
    <mergeCell ref="AC23:AD23"/>
    <mergeCell ref="AO23:AP23"/>
    <mergeCell ref="AS23:AT23"/>
    <mergeCell ref="H25:I25"/>
    <mergeCell ref="J25:K25"/>
    <mergeCell ref="L25:M25"/>
    <mergeCell ref="O25:O26"/>
    <mergeCell ref="Q25:Q26"/>
    <mergeCell ref="U25:U26"/>
    <mergeCell ref="Y25:Y26"/>
    <mergeCell ref="AC25:AC26"/>
    <mergeCell ref="AG25:AG26"/>
    <mergeCell ref="AK25:AK26"/>
    <mergeCell ref="AO25:AO26"/>
    <mergeCell ref="AS25:AS26"/>
    <mergeCell ref="H23:M23"/>
    <mergeCell ref="Q23:R23"/>
    <mergeCell ref="A1:F1"/>
    <mergeCell ref="H1:K1"/>
    <mergeCell ref="H7:M7"/>
    <mergeCell ref="Q7:AU7"/>
    <mergeCell ref="J8:M8"/>
    <mergeCell ref="Q8:S8"/>
    <mergeCell ref="U8:W8"/>
    <mergeCell ref="Y8:AA8"/>
    <mergeCell ref="AC8:AE8"/>
    <mergeCell ref="AG8:AI8"/>
    <mergeCell ref="AK8:AM8"/>
    <mergeCell ref="AO8:AQ8"/>
    <mergeCell ref="AS8:AU8"/>
  </mergeCells>
  <conditionalFormatting sqref="Q25 AC25 AG25">
    <cfRule type="cellIs" dxfId="179" priority="178" operator="equal">
      <formula>"Malus"</formula>
    </cfRule>
    <cfRule type="cellIs" dxfId="178" priority="179" operator="equal">
      <formula>"Tolerance"</formula>
    </cfRule>
    <cfRule type="cellIs" dxfId="177" priority="180" operator="equal">
      <formula>"Bonus"</formula>
    </cfRule>
  </conditionalFormatting>
  <conditionalFormatting sqref="R20:R21">
    <cfRule type="cellIs" dxfId="176" priority="151" operator="equal">
      <formula>-0.02</formula>
    </cfRule>
    <cfRule type="cellIs" dxfId="175" priority="152" operator="equal">
      <formula>0</formula>
    </cfRule>
    <cfRule type="cellIs" dxfId="174" priority="153" operator="equal">
      <formula>0.02</formula>
    </cfRule>
    <cfRule type="cellIs" dxfId="173" priority="148" operator="equal">
      <formula>-0.1</formula>
    </cfRule>
    <cfRule type="cellIs" dxfId="172" priority="149" operator="equal">
      <formula>-0.05</formula>
    </cfRule>
    <cfRule type="cellIs" dxfId="171" priority="150" operator="equal">
      <formula>-0.15</formula>
    </cfRule>
  </conditionalFormatting>
  <conditionalFormatting sqref="R25:R26">
    <cfRule type="cellIs" dxfId="170" priority="147" operator="lessThan">
      <formula>0</formula>
    </cfRule>
    <cfRule type="cellIs" dxfId="169" priority="145" operator="equal">
      <formula>0</formula>
    </cfRule>
    <cfRule type="cellIs" dxfId="168" priority="146" operator="greaterThan">
      <formula>0</formula>
    </cfRule>
  </conditionalFormatting>
  <conditionalFormatting sqref="S20:S21">
    <cfRule type="cellIs" dxfId="167" priority="154" operator="equal">
      <formula>$I20</formula>
    </cfRule>
    <cfRule type="cellIs" dxfId="166" priority="155" operator="equal">
      <formula>$M20</formula>
    </cfRule>
    <cfRule type="cellIs" dxfId="165" priority="157" operator="equal">
      <formula>$K20</formula>
    </cfRule>
    <cfRule type="cellIs" dxfId="164" priority="159" operator="equal">
      <formula>$H20</formula>
    </cfRule>
    <cfRule type="cellIs" dxfId="163" priority="158" operator="equal">
      <formula>$J20</formula>
    </cfRule>
    <cfRule type="cellIs" dxfId="162" priority="156" operator="equal">
      <formula>$L20</formula>
    </cfRule>
  </conditionalFormatting>
  <conditionalFormatting sqref="U25">
    <cfRule type="cellIs" dxfId="161" priority="15" operator="equal">
      <formula>"Bonus"</formula>
    </cfRule>
    <cfRule type="cellIs" dxfId="160" priority="14" operator="equal">
      <formula>"Tolerance"</formula>
    </cfRule>
    <cfRule type="cellIs" dxfId="159" priority="13" operator="equal">
      <formula>"Malus"</formula>
    </cfRule>
  </conditionalFormatting>
  <conditionalFormatting sqref="U20:W21">
    <cfRule type="cellIs" dxfId="158" priority="175" operator="equal">
      <formula>$L17</formula>
    </cfRule>
    <cfRule type="cellIs" dxfId="157" priority="174" operator="equal">
      <formula>$M17</formula>
    </cfRule>
    <cfRule type="cellIs" dxfId="156" priority="176" operator="equal">
      <formula>$K17</formula>
    </cfRule>
    <cfRule type="cellIs" dxfId="155" priority="172" operator="equal">
      <formula>$J17</formula>
    </cfRule>
    <cfRule type="cellIs" dxfId="154" priority="177" operator="equal">
      <formula>$I17</formula>
    </cfRule>
    <cfRule type="cellIs" dxfId="153" priority="173" operator="equal">
      <formula>#REF!</formula>
    </cfRule>
  </conditionalFormatting>
  <conditionalFormatting sqref="V10:V19">
    <cfRule type="cellIs" dxfId="152" priority="165" operator="equal">
      <formula>0.02</formula>
    </cfRule>
    <cfRule type="cellIs" dxfId="151" priority="164" operator="equal">
      <formula>0</formula>
    </cfRule>
    <cfRule type="cellIs" dxfId="150" priority="163" operator="equal">
      <formula>-0.02</formula>
    </cfRule>
    <cfRule type="cellIs" dxfId="149" priority="161" operator="equal">
      <formula>-0.05</formula>
    </cfRule>
    <cfRule type="cellIs" dxfId="148" priority="160" operator="equal">
      <formula>-0.1</formula>
    </cfRule>
    <cfRule type="cellIs" dxfId="147" priority="162" operator="equal">
      <formula>-0.15</formula>
    </cfRule>
  </conditionalFormatting>
  <conditionalFormatting sqref="V25:V26">
    <cfRule type="cellIs" dxfId="146" priority="17" operator="greaterThan">
      <formula>0</formula>
    </cfRule>
    <cfRule type="cellIs" dxfId="145" priority="18" operator="lessThan">
      <formula>0</formula>
    </cfRule>
    <cfRule type="cellIs" dxfId="144" priority="16" operator="equal">
      <formula>0</formula>
    </cfRule>
  </conditionalFormatting>
  <conditionalFormatting sqref="W10:W19">
    <cfRule type="cellIs" dxfId="143" priority="168" operator="equal">
      <formula>$L10</formula>
    </cfRule>
    <cfRule type="cellIs" dxfId="142" priority="170" operator="equal">
      <formula>$J10</formula>
    </cfRule>
    <cfRule type="cellIs" dxfId="141" priority="171" operator="equal">
      <formula>$H10</formula>
    </cfRule>
    <cfRule type="cellIs" dxfId="140" priority="169" operator="equal">
      <formula>$K10</formula>
    </cfRule>
    <cfRule type="cellIs" dxfId="139" priority="166" operator="equal">
      <formula>$I10</formula>
    </cfRule>
    <cfRule type="cellIs" dxfId="138" priority="167" operator="equal">
      <formula>$M10</formula>
    </cfRule>
  </conditionalFormatting>
  <conditionalFormatting sqref="Y25">
    <cfRule type="cellIs" dxfId="137" priority="11" operator="equal">
      <formula>"Tolerance"</formula>
    </cfRule>
    <cfRule type="cellIs" dxfId="136" priority="10" operator="equal">
      <formula>"Malus"</formula>
    </cfRule>
    <cfRule type="cellIs" dxfId="135" priority="12" operator="equal">
      <formula>"Bonus"</formula>
    </cfRule>
  </conditionalFormatting>
  <conditionalFormatting sqref="Y20:AA21">
    <cfRule type="cellIs" dxfId="134" priority="141" operator="equal">
      <formula>$M17</formula>
    </cfRule>
    <cfRule type="cellIs" dxfId="133" priority="140" operator="equal">
      <formula>#REF!</formula>
    </cfRule>
    <cfRule type="cellIs" dxfId="132" priority="139" operator="equal">
      <formula>$J17</formula>
    </cfRule>
    <cfRule type="cellIs" dxfId="131" priority="144" operator="equal">
      <formula>$I17</formula>
    </cfRule>
    <cfRule type="cellIs" dxfId="130" priority="143" operator="equal">
      <formula>$K17</formula>
    </cfRule>
    <cfRule type="cellIs" dxfId="129" priority="142" operator="equal">
      <formula>$L17</formula>
    </cfRule>
  </conditionalFormatting>
  <conditionalFormatting sqref="Z10:Z19">
    <cfRule type="cellIs" dxfId="128" priority="130" operator="equal">
      <formula>-0.02</formula>
    </cfRule>
    <cfRule type="cellIs" dxfId="127" priority="132" operator="equal">
      <formula>0.02</formula>
    </cfRule>
    <cfRule type="cellIs" dxfId="126" priority="131" operator="equal">
      <formula>0</formula>
    </cfRule>
    <cfRule type="cellIs" dxfId="125" priority="129" operator="equal">
      <formula>-0.15</formula>
    </cfRule>
    <cfRule type="cellIs" dxfId="124" priority="128" operator="equal">
      <formula>-0.05</formula>
    </cfRule>
    <cfRule type="cellIs" dxfId="123" priority="127" operator="equal">
      <formula>-0.1</formula>
    </cfRule>
  </conditionalFormatting>
  <conditionalFormatting sqref="Z25:Z26">
    <cfRule type="cellIs" dxfId="122" priority="125" operator="greaterThan">
      <formula>0</formula>
    </cfRule>
    <cfRule type="cellIs" dxfId="121" priority="126" operator="lessThan">
      <formula>0</formula>
    </cfRule>
    <cfRule type="cellIs" dxfId="120" priority="124" operator="equal">
      <formula>0</formula>
    </cfRule>
  </conditionalFormatting>
  <conditionalFormatting sqref="AA10:AA19">
    <cfRule type="cellIs" dxfId="119" priority="134" operator="equal">
      <formula>$M10</formula>
    </cfRule>
    <cfRule type="cellIs" dxfId="118" priority="133" operator="equal">
      <formula>$I10</formula>
    </cfRule>
    <cfRule type="cellIs" dxfId="117" priority="135" operator="equal">
      <formula>$L10</formula>
    </cfRule>
    <cfRule type="cellIs" dxfId="116" priority="137" operator="equal">
      <formula>$J10</formula>
    </cfRule>
    <cfRule type="cellIs" dxfId="115" priority="136" operator="equal">
      <formula>$K10</formula>
    </cfRule>
    <cfRule type="cellIs" dxfId="114" priority="138" operator="equal">
      <formula>$H10</formula>
    </cfRule>
  </conditionalFormatting>
  <conditionalFormatting sqref="AC20:AE21">
    <cfRule type="cellIs" dxfId="113" priority="123" operator="equal">
      <formula>$I17</formula>
    </cfRule>
    <cfRule type="cellIs" dxfId="112" priority="122" operator="equal">
      <formula>$K17</formula>
    </cfRule>
    <cfRule type="cellIs" dxfId="111" priority="121" operator="equal">
      <formula>$L17</formula>
    </cfRule>
    <cfRule type="cellIs" dxfId="110" priority="120" operator="equal">
      <formula>$M17</formula>
    </cfRule>
    <cfRule type="cellIs" dxfId="109" priority="119" operator="equal">
      <formula>#REF!</formula>
    </cfRule>
    <cfRule type="cellIs" dxfId="108" priority="118" operator="equal">
      <formula>$J17</formula>
    </cfRule>
  </conditionalFormatting>
  <conditionalFormatting sqref="AD10:AD19">
    <cfRule type="cellIs" dxfId="107" priority="109" operator="equal">
      <formula>-0.02</formula>
    </cfRule>
    <cfRule type="cellIs" dxfId="106" priority="111" operator="equal">
      <formula>0.02</formula>
    </cfRule>
    <cfRule type="cellIs" dxfId="105" priority="110" operator="equal">
      <formula>0</formula>
    </cfRule>
    <cfRule type="cellIs" dxfId="104" priority="108" operator="equal">
      <formula>-0.15</formula>
    </cfRule>
    <cfRule type="cellIs" dxfId="103" priority="107" operator="equal">
      <formula>-0.05</formula>
    </cfRule>
    <cfRule type="cellIs" dxfId="102" priority="106" operator="equal">
      <formula>-0.1</formula>
    </cfRule>
  </conditionalFormatting>
  <conditionalFormatting sqref="AD25:AD26">
    <cfRule type="cellIs" dxfId="101" priority="32" operator="greaterThan">
      <formula>0</formula>
    </cfRule>
    <cfRule type="cellIs" dxfId="100" priority="31" operator="equal">
      <formula>0</formula>
    </cfRule>
    <cfRule type="cellIs" dxfId="99" priority="33" operator="lessThan">
      <formula>0</formula>
    </cfRule>
  </conditionalFormatting>
  <conditionalFormatting sqref="AE10:AE19">
    <cfRule type="cellIs" dxfId="98" priority="114" operator="equal">
      <formula>$L10</formula>
    </cfRule>
    <cfRule type="cellIs" dxfId="97" priority="112" operator="equal">
      <formula>$I10</formula>
    </cfRule>
    <cfRule type="cellIs" dxfId="96" priority="115" operator="equal">
      <formula>$K10</formula>
    </cfRule>
    <cfRule type="cellIs" dxfId="95" priority="117" operator="equal">
      <formula>$H10</formula>
    </cfRule>
    <cfRule type="cellIs" dxfId="94" priority="116" operator="equal">
      <formula>$J10</formula>
    </cfRule>
    <cfRule type="cellIs" dxfId="93" priority="113" operator="equal">
      <formula>$M10</formula>
    </cfRule>
  </conditionalFormatting>
  <conditionalFormatting sqref="AG20:AI21">
    <cfRule type="cellIs" dxfId="92" priority="103" operator="equal">
      <formula>$L17</formula>
    </cfRule>
    <cfRule type="cellIs" dxfId="91" priority="102" operator="equal">
      <formula>$M17</formula>
    </cfRule>
    <cfRule type="cellIs" dxfId="90" priority="101" operator="equal">
      <formula>#REF!</formula>
    </cfRule>
    <cfRule type="cellIs" dxfId="89" priority="100" operator="equal">
      <formula>$J17</formula>
    </cfRule>
    <cfRule type="cellIs" dxfId="88" priority="104" operator="equal">
      <formula>$K17</formula>
    </cfRule>
    <cfRule type="cellIs" dxfId="87" priority="105" operator="equal">
      <formula>$I17</formula>
    </cfRule>
  </conditionalFormatting>
  <conditionalFormatting sqref="AH10:AH19">
    <cfRule type="cellIs" dxfId="86" priority="88" operator="equal">
      <formula>-0.1</formula>
    </cfRule>
    <cfRule type="cellIs" dxfId="85" priority="89" operator="equal">
      <formula>-0.05</formula>
    </cfRule>
    <cfRule type="cellIs" dxfId="84" priority="90" operator="equal">
      <formula>-0.15</formula>
    </cfRule>
    <cfRule type="cellIs" dxfId="83" priority="91" operator="equal">
      <formula>-0.02</formula>
    </cfRule>
    <cfRule type="cellIs" dxfId="82" priority="92" operator="equal">
      <formula>0</formula>
    </cfRule>
    <cfRule type="cellIs" dxfId="81" priority="93" operator="equal">
      <formula>0.02</formula>
    </cfRule>
  </conditionalFormatting>
  <conditionalFormatting sqref="AH25:AH26">
    <cfRule type="cellIs" dxfId="80" priority="28" operator="equal">
      <formula>0</formula>
    </cfRule>
    <cfRule type="cellIs" dxfId="79" priority="29" operator="greaterThan">
      <formula>0</formula>
    </cfRule>
    <cfRule type="cellIs" dxfId="78" priority="30" operator="lessThan">
      <formula>0</formula>
    </cfRule>
  </conditionalFormatting>
  <conditionalFormatting sqref="AI10:AI19">
    <cfRule type="cellIs" dxfId="77" priority="97" operator="equal">
      <formula>$K10</formula>
    </cfRule>
    <cfRule type="cellIs" dxfId="76" priority="96" operator="equal">
      <formula>$L10</formula>
    </cfRule>
    <cfRule type="cellIs" dxfId="75" priority="95" operator="equal">
      <formula>$M10</formula>
    </cfRule>
    <cfRule type="cellIs" dxfId="74" priority="94" operator="equal">
      <formula>$I10</formula>
    </cfRule>
    <cfRule type="cellIs" dxfId="73" priority="99" operator="equal">
      <formula>$H10</formula>
    </cfRule>
    <cfRule type="cellIs" dxfId="72" priority="98" operator="equal">
      <formula>$J10</formula>
    </cfRule>
  </conditionalFormatting>
  <conditionalFormatting sqref="AK25">
    <cfRule type="cellIs" dxfId="71" priority="7" operator="equal">
      <formula>"Malus"</formula>
    </cfRule>
    <cfRule type="cellIs" dxfId="70" priority="8" operator="equal">
      <formula>"Tolerance"</formula>
    </cfRule>
    <cfRule type="cellIs" dxfId="69" priority="9" operator="equal">
      <formula>"Bonus"</formula>
    </cfRule>
  </conditionalFormatting>
  <conditionalFormatting sqref="AK20:AM21">
    <cfRule type="cellIs" dxfId="68" priority="87" operator="equal">
      <formula>$I17</formula>
    </cfRule>
    <cfRule type="cellIs" dxfId="67" priority="86" operator="equal">
      <formula>$K17</formula>
    </cfRule>
    <cfRule type="cellIs" dxfId="66" priority="85" operator="equal">
      <formula>$L17</formula>
    </cfRule>
    <cfRule type="cellIs" dxfId="65" priority="84" operator="equal">
      <formula>$M17</formula>
    </cfRule>
    <cfRule type="cellIs" dxfId="64" priority="83" operator="equal">
      <formula>#REF!</formula>
    </cfRule>
    <cfRule type="cellIs" dxfId="63" priority="82" operator="equal">
      <formula>$J17</formula>
    </cfRule>
  </conditionalFormatting>
  <conditionalFormatting sqref="AL10:AL19">
    <cfRule type="cellIs" dxfId="62" priority="75" operator="equal">
      <formula>0.02</formula>
    </cfRule>
    <cfRule type="cellIs" dxfId="61" priority="74" operator="equal">
      <formula>0</formula>
    </cfRule>
    <cfRule type="cellIs" dxfId="60" priority="73" operator="equal">
      <formula>-0.02</formula>
    </cfRule>
    <cfRule type="cellIs" dxfId="59" priority="72" operator="equal">
      <formula>-0.15</formula>
    </cfRule>
    <cfRule type="cellIs" dxfId="58" priority="71" operator="equal">
      <formula>-0.05</formula>
    </cfRule>
    <cfRule type="cellIs" dxfId="57" priority="70" operator="equal">
      <formula>-0.1</formula>
    </cfRule>
  </conditionalFormatting>
  <conditionalFormatting sqref="AL25:AL26">
    <cfRule type="cellIs" dxfId="56" priority="25" operator="equal">
      <formula>0</formula>
    </cfRule>
    <cfRule type="cellIs" dxfId="55" priority="26" operator="greaterThan">
      <formula>0</formula>
    </cfRule>
    <cfRule type="cellIs" dxfId="54" priority="27" operator="lessThan">
      <formula>0</formula>
    </cfRule>
  </conditionalFormatting>
  <conditionalFormatting sqref="AM10:AM19">
    <cfRule type="cellIs" dxfId="53" priority="81" operator="equal">
      <formula>$H10</formula>
    </cfRule>
    <cfRule type="cellIs" dxfId="52" priority="80" operator="equal">
      <formula>$J10</formula>
    </cfRule>
    <cfRule type="cellIs" dxfId="51" priority="79" operator="equal">
      <formula>$K10</formula>
    </cfRule>
    <cfRule type="cellIs" dxfId="50" priority="78" operator="equal">
      <formula>$L10</formula>
    </cfRule>
    <cfRule type="cellIs" dxfId="49" priority="76" operator="equal">
      <formula>$I10</formula>
    </cfRule>
    <cfRule type="cellIs" dxfId="48" priority="77" operator="equal">
      <formula>$M10</formula>
    </cfRule>
  </conditionalFormatting>
  <conditionalFormatting sqref="AO25">
    <cfRule type="cellIs" dxfId="47" priority="4" operator="equal">
      <formula>"Malus"</formula>
    </cfRule>
    <cfRule type="cellIs" dxfId="46" priority="6" operator="equal">
      <formula>"Bonus"</formula>
    </cfRule>
    <cfRule type="cellIs" dxfId="45" priority="5" operator="equal">
      <formula>"Tolerance"</formula>
    </cfRule>
  </conditionalFormatting>
  <conditionalFormatting sqref="AO20:AQ21">
    <cfRule type="cellIs" dxfId="44" priority="69" operator="equal">
      <formula>$I17</formula>
    </cfRule>
    <cfRule type="cellIs" dxfId="43" priority="68" operator="equal">
      <formula>$K17</formula>
    </cfRule>
    <cfRule type="cellIs" dxfId="42" priority="67" operator="equal">
      <formula>$L17</formula>
    </cfRule>
    <cfRule type="cellIs" dxfId="41" priority="66" operator="equal">
      <formula>$M17</formula>
    </cfRule>
    <cfRule type="cellIs" dxfId="40" priority="65" operator="equal">
      <formula>#REF!</formula>
    </cfRule>
    <cfRule type="cellIs" dxfId="39" priority="64" operator="equal">
      <formula>$J17</formula>
    </cfRule>
  </conditionalFormatting>
  <conditionalFormatting sqref="AP10:AP19">
    <cfRule type="cellIs" dxfId="38" priority="56" operator="equal">
      <formula>0</formula>
    </cfRule>
    <cfRule type="cellIs" dxfId="37" priority="55" operator="equal">
      <formula>-0.02</formula>
    </cfRule>
    <cfRule type="cellIs" dxfId="36" priority="54" operator="equal">
      <formula>-0.15</formula>
    </cfRule>
    <cfRule type="cellIs" dxfId="35" priority="53" operator="equal">
      <formula>-0.05</formula>
    </cfRule>
    <cfRule type="cellIs" dxfId="34" priority="52" operator="equal">
      <formula>-0.1</formula>
    </cfRule>
    <cfRule type="cellIs" dxfId="33" priority="57" operator="equal">
      <formula>0.02</formula>
    </cfRule>
  </conditionalFormatting>
  <conditionalFormatting sqref="AP25:AP26">
    <cfRule type="cellIs" dxfId="32" priority="22" operator="equal">
      <formula>0</formula>
    </cfRule>
    <cfRule type="cellIs" dxfId="31" priority="24" operator="lessThan">
      <formula>0</formula>
    </cfRule>
    <cfRule type="cellIs" dxfId="30" priority="23" operator="greaterThan">
      <formula>0</formula>
    </cfRule>
  </conditionalFormatting>
  <conditionalFormatting sqref="AQ10:AQ19">
    <cfRule type="cellIs" dxfId="29" priority="62" operator="equal">
      <formula>$J10</formula>
    </cfRule>
    <cfRule type="cellIs" dxfId="28" priority="63" operator="equal">
      <formula>$H10</formula>
    </cfRule>
    <cfRule type="cellIs" dxfId="27" priority="58" operator="equal">
      <formula>$I10</formula>
    </cfRule>
    <cfRule type="cellIs" dxfId="26" priority="59" operator="equal">
      <formula>$M10</formula>
    </cfRule>
    <cfRule type="cellIs" dxfId="25" priority="60" operator="equal">
      <formula>$L10</formula>
    </cfRule>
    <cfRule type="cellIs" dxfId="24" priority="61" operator="equal">
      <formula>$K10</formula>
    </cfRule>
  </conditionalFormatting>
  <conditionalFormatting sqref="AS25">
    <cfRule type="cellIs" dxfId="23" priority="3" operator="equal">
      <formula>"Bonus"</formula>
    </cfRule>
    <cfRule type="cellIs" dxfId="22" priority="2" operator="equal">
      <formula>"Tolerance"</formula>
    </cfRule>
    <cfRule type="cellIs" dxfId="21" priority="1" operator="equal">
      <formula>"Malus"</formula>
    </cfRule>
  </conditionalFormatting>
  <conditionalFormatting sqref="AS20:AU21">
    <cfRule type="cellIs" dxfId="20" priority="46" operator="equal">
      <formula>$J17</formula>
    </cfRule>
    <cfRule type="cellIs" dxfId="19" priority="51" operator="equal">
      <formula>$I17</formula>
    </cfRule>
    <cfRule type="cellIs" dxfId="18" priority="47" operator="equal">
      <formula>#REF!</formula>
    </cfRule>
    <cfRule type="cellIs" dxfId="17" priority="50" operator="equal">
      <formula>$K17</formula>
    </cfRule>
    <cfRule type="cellIs" dxfId="16" priority="49" operator="equal">
      <formula>$L17</formula>
    </cfRule>
    <cfRule type="cellIs" dxfId="15" priority="48" operator="equal">
      <formula>$M17</formula>
    </cfRule>
  </conditionalFormatting>
  <conditionalFormatting sqref="AT10:AT19">
    <cfRule type="cellIs" dxfId="14" priority="34" operator="equal">
      <formula>-0.1</formula>
    </cfRule>
    <cfRule type="cellIs" dxfId="13" priority="35" operator="equal">
      <formula>-0.05</formula>
    </cfRule>
    <cfRule type="cellIs" dxfId="12" priority="37" operator="equal">
      <formula>-0.02</formula>
    </cfRule>
    <cfRule type="cellIs" dxfId="11" priority="38" operator="equal">
      <formula>0</formula>
    </cfRule>
    <cfRule type="cellIs" dxfId="10" priority="39" operator="equal">
      <formula>0.02</formula>
    </cfRule>
    <cfRule type="cellIs" dxfId="9" priority="36" operator="equal">
      <formula>-0.15</formula>
    </cfRule>
  </conditionalFormatting>
  <conditionalFormatting sqref="AT25:AT26">
    <cfRule type="cellIs" dxfId="8" priority="21" operator="lessThan">
      <formula>0</formula>
    </cfRule>
    <cfRule type="cellIs" dxfId="7" priority="20" operator="greaterThan">
      <formula>0</formula>
    </cfRule>
    <cfRule type="cellIs" dxfId="6" priority="19" operator="equal">
      <formula>0</formula>
    </cfRule>
  </conditionalFormatting>
  <conditionalFormatting sqref="AU10:AU19">
    <cfRule type="cellIs" dxfId="5" priority="45" operator="equal">
      <formula>$H10</formula>
    </cfRule>
    <cfRule type="cellIs" dxfId="4" priority="44" operator="equal">
      <formula>$J10</formula>
    </cfRule>
    <cfRule type="cellIs" dxfId="3" priority="43" operator="equal">
      <formula>$K10</formula>
    </cfRule>
    <cfRule type="cellIs" dxfId="2" priority="42" operator="equal">
      <formula>$L10</formula>
    </cfRule>
    <cfRule type="cellIs" dxfId="1" priority="40" operator="equal">
      <formula>$I10</formula>
    </cfRule>
    <cfRule type="cellIs" dxfId="0" priority="41" operator="equal">
      <formula>$M10</formula>
    </cfRule>
  </conditionalFormatting>
  <dataValidations count="5">
    <dataValidation type="list" allowBlank="1" showInputMessage="1" showErrorMessage="1" sqref="U13 Y13 AC13 AS13 AK13 AO13 AG13" xr:uid="{85C05FDB-8E38-472B-A21B-3F46661C84F8}">
      <formula1>$H$3:$J$3</formula1>
    </dataValidation>
    <dataValidation type="list" allowBlank="1" showInputMessage="1" showErrorMessage="1" sqref="U12 Y12 AC12 AS12 AK12 AO12 AG12" xr:uid="{C6F0564B-4144-4BD2-8383-AA196390C2B8}">
      <formula1>$H$2:$K$2</formula1>
    </dataValidation>
    <dataValidation type="list" allowBlank="1" showInputMessage="1" showErrorMessage="1" sqref="U11 U16:U18 Y11 AS16:AS18 AC11 AC16:AC18 AS11 Y16:Y18 AK11 AK16:AK18 AO11 AO16:AO18 AG11 AG16:AG18" xr:uid="{5234C159-6AE5-49D1-8B45-0B7521F73DB0}">
      <formula1>$I11:$M11</formula1>
    </dataValidation>
    <dataValidation type="list" allowBlank="1" showInputMessage="1" showErrorMessage="1" sqref="U10 U19 U14:U15 Y10 AS14:AS15 Y14:Y15 AC10 AC19 AC14:AC15 AS10 AS19 Y19 AK10 AK19 AK14:AK15 AO10 AO19 AO14:AO15 AG10 AG19 AG14:AG15" xr:uid="{CCAB8F77-09E7-485B-BEEF-1181AC2BBFB3}">
      <formula1>$H10:$M10</formula1>
    </dataValidation>
    <dataValidation type="list" allowBlank="1" showInputMessage="1" showErrorMessage="1" sqref="Q20:Q21" xr:uid="{187E25D4-D55D-4E81-ADF5-82897A1235A2}">
      <formula1>$I$20:$M$20</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D9264-F54F-41BF-BA51-BA70215E905C}">
  <sheetPr>
    <tabColor rgb="FFFFFF00"/>
  </sheetPr>
  <dimension ref="B2:F10"/>
  <sheetViews>
    <sheetView zoomScale="60" workbookViewId="0">
      <selection activeCell="I4" sqref="I4"/>
    </sheetView>
  </sheetViews>
  <sheetFormatPr defaultColWidth="11.5703125" defaultRowHeight="12.75" x14ac:dyDescent="0.2"/>
  <cols>
    <col min="3" max="3" width="58.5703125" customWidth="1"/>
    <col min="4" max="5" width="56.7109375" customWidth="1"/>
    <col min="6" max="6" width="62.85546875" customWidth="1"/>
  </cols>
  <sheetData>
    <row r="2" spans="2:6" ht="15" x14ac:dyDescent="0.25">
      <c r="B2" s="199" t="s">
        <v>138</v>
      </c>
      <c r="C2" s="200"/>
      <c r="D2" s="200"/>
      <c r="E2" s="200"/>
      <c r="F2" s="201"/>
    </row>
    <row r="3" spans="2:6" ht="15" x14ac:dyDescent="0.2">
      <c r="B3" s="105" t="s">
        <v>139</v>
      </c>
      <c r="C3" s="106" t="s">
        <v>140</v>
      </c>
      <c r="D3" s="106" t="s">
        <v>141</v>
      </c>
      <c r="E3" s="107" t="s">
        <v>142</v>
      </c>
      <c r="F3" s="106" t="s">
        <v>143</v>
      </c>
    </row>
    <row r="4" spans="2:6" ht="409.5" customHeight="1" x14ac:dyDescent="0.2">
      <c r="B4" s="208" t="s">
        <v>48</v>
      </c>
      <c r="C4" s="108" t="s">
        <v>144</v>
      </c>
      <c r="D4" s="108" t="s">
        <v>145</v>
      </c>
      <c r="E4" s="108" t="s">
        <v>146</v>
      </c>
      <c r="F4" s="108" t="s">
        <v>147</v>
      </c>
    </row>
    <row r="5" spans="2:6" ht="43.5" customHeight="1" x14ac:dyDescent="0.2">
      <c r="B5" s="209"/>
      <c r="C5" s="109" t="s">
        <v>148</v>
      </c>
      <c r="D5" s="109" t="s">
        <v>149</v>
      </c>
      <c r="E5" s="109" t="s">
        <v>150</v>
      </c>
      <c r="F5" s="109" t="s">
        <v>150</v>
      </c>
    </row>
    <row r="6" spans="2:6" x14ac:dyDescent="0.2">
      <c r="B6" s="110" t="s">
        <v>151</v>
      </c>
      <c r="C6" s="111" t="s">
        <v>152</v>
      </c>
      <c r="D6" s="111" t="s">
        <v>153</v>
      </c>
      <c r="E6" s="112" t="s">
        <v>154</v>
      </c>
      <c r="F6" s="113" t="s">
        <v>155</v>
      </c>
    </row>
    <row r="7" spans="2:6" ht="275.45" customHeight="1" x14ac:dyDescent="0.2">
      <c r="B7" s="110" t="s">
        <v>156</v>
      </c>
      <c r="C7" s="114" t="s">
        <v>157</v>
      </c>
      <c r="D7" s="114" t="s">
        <v>158</v>
      </c>
      <c r="E7" s="115" t="s">
        <v>159</v>
      </c>
      <c r="F7" s="115" t="s">
        <v>160</v>
      </c>
    </row>
    <row r="8" spans="2:6" x14ac:dyDescent="0.2">
      <c r="B8" s="8"/>
      <c r="C8" s="8"/>
      <c r="D8" s="8"/>
      <c r="E8" s="8"/>
    </row>
    <row r="9" spans="2:6" ht="44.25" customHeight="1" x14ac:dyDescent="0.2">
      <c r="B9" s="202" t="s">
        <v>161</v>
      </c>
      <c r="C9" s="203"/>
      <c r="D9" s="203"/>
      <c r="E9" s="203"/>
      <c r="F9" s="204"/>
    </row>
    <row r="10" spans="2:6" ht="112.5" customHeight="1" x14ac:dyDescent="0.2">
      <c r="B10" s="205" t="s">
        <v>162</v>
      </c>
      <c r="C10" s="206"/>
      <c r="D10" s="206"/>
      <c r="E10" s="206"/>
      <c r="F10" s="207"/>
    </row>
  </sheetData>
  <sheetProtection algorithmName="SHA-512" hashValue="uVCSWSzEGc8yaJAyOessTyiVhgNo4xjCg1iPTDcXqit+Auj2sI/ZPfsf70MLqJ75NVvvO/ojFE5dz81QIGAbJg==" saltValue="V6AwgqkJht0KS+6RlFH1fA==" spinCount="100000" sheet="1" objects="1" scenarios="1"/>
  <mergeCells count="4">
    <mergeCell ref="B2:F2"/>
    <mergeCell ref="B9:F9"/>
    <mergeCell ref="B10:F10"/>
    <mergeCell ref="B4:B5"/>
  </mergeCells>
  <phoneticPr fontId="31" type="noConversion"/>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05B72AC4A09CDF4C84793DB8B53C6549" ma:contentTypeVersion="20" ma:contentTypeDescription="Create a new document." ma:contentTypeScope="" ma:versionID="cfa2a64af2a1692257a034bc97c239bb">
  <xsd:schema xmlns:xsd="http://www.w3.org/2001/XMLSchema" xmlns:xs="http://www.w3.org/2001/XMLSchema" xmlns:p="http://schemas.microsoft.com/office/2006/metadata/properties" xmlns:ns2="a153af3a-88be-4167-abce-2fd366c974cc" xmlns:ns3="15ac8131-6f28-437f-bb89-657faef636c8" targetNamespace="http://schemas.microsoft.com/office/2006/metadata/properties" ma:root="true" ma:fieldsID="9e33e4bc13f46e11afe7e7c358fdf075" ns2:_="" ns3:_="">
    <xsd:import namespace="a153af3a-88be-4167-abce-2fd366c974cc"/>
    <xsd:import namespace="15ac8131-6f28-437f-bb89-657faef636c8"/>
    <xsd:element name="properties">
      <xsd:complexType>
        <xsd:sequence>
          <xsd:element name="documentManagement">
            <xsd:complexType>
              <xsd:all>
                <xsd:element ref="ns2:DocumentType" minOccurs="0"/>
                <xsd:element ref="ns2:Status" minOccurs="0"/>
                <xsd:element ref="ns2:MediaServiceMetadata" minOccurs="0"/>
                <xsd:element ref="ns2:MediaServiceFastMetadata" minOccurs="0"/>
                <xsd:element ref="ns3:_dlc_DocId" minOccurs="0"/>
                <xsd:element ref="ns3:_dlc_DocIdUrl" minOccurs="0"/>
                <xsd:element ref="ns3:_dlc_DocIdPersistId"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_Flow_Signoff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53af3a-88be-4167-abce-2fd366c974cc" elementFormDefault="qualified">
    <xsd:import namespace="http://schemas.microsoft.com/office/2006/documentManagement/types"/>
    <xsd:import namespace="http://schemas.microsoft.com/office/infopath/2007/PartnerControls"/>
    <xsd:element name="DocumentType" ma:index="8" nillable="true" ma:displayName="Document type" ma:format="Dropdown" ma:internalName="DocumentType" ma:readOnly="false">
      <xsd:simpleType>
        <xsd:restriction base="dms:Choice">
          <xsd:enumeration value="-"/>
        </xsd:restriction>
      </xsd:simpleType>
    </xsd:element>
    <xsd:element name="Status" ma:index="9" nillable="true" ma:displayName="Status" ma:format="Dropdown" ma:internalName="Status" ma:readOnly="false">
      <xsd:simpleType>
        <xsd:restriction base="dms:Choice">
          <xsd:enumeration value="Draft"/>
          <xsd:enumeration value="Ready for approval"/>
          <xsd:enumeration value="Approved / Released"/>
          <xsd:enumeration value="Outdated"/>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6ac0feec-d12f-4e8a-a0f9-8c1043693aa7" ma:termSetId="09814cd3-568e-fe90-9814-8d621ff8fb84" ma:anchorId="fba54fb3-c3e1-fe81-a776-ca4b69148c4d" ma:open="true" ma:isKeyword="false">
      <xsd:complexType>
        <xsd:sequence>
          <xsd:element ref="pc:Terms" minOccurs="0" maxOccurs="1"/>
        </xsd:sequence>
      </xsd:complexType>
    </xsd:element>
    <xsd:element name="_Flow_SignoffStatus" ma:index="28" nillable="true" ma:displayName="Sign-off status" ma:internalName="Sign_x002d_off_x0020_status">
      <xsd:simpleType>
        <xsd:restriction base="dms:Text"/>
      </xsd:simple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ac8131-6f28-437f-bb89-657faef636c8"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dexed="true"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SharedWithUsers" ma:index="2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496aca09-1b87-4733-b184-4f62b479014a}" ma:internalName="TaxCatchAll" ma:showField="CatchAllData" ma:web="15ac8131-6f28-437f-bb89-657faef636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15ac8131-6f28-437f-bb89-657faef636c8" xsi:nil="true"/>
    <lcf76f155ced4ddcb4097134ff3c332f xmlns="a153af3a-88be-4167-abce-2fd366c974cc">
      <Terms xmlns="http://schemas.microsoft.com/office/infopath/2007/PartnerControls"/>
    </lcf76f155ced4ddcb4097134ff3c332f>
    <Status xmlns="a153af3a-88be-4167-abce-2fd366c974cc" xsi:nil="true"/>
    <DocumentType xmlns="a153af3a-88be-4167-abce-2fd366c974cc" xsi:nil="true"/>
    <_Flow_SignoffStatus xmlns="a153af3a-88be-4167-abce-2fd366c974cc" xsi:nil="true"/>
    <_dlc_DocId xmlns="15ac8131-6f28-437f-bb89-657faef636c8">ESM1-244363895-25532</_dlc_DocId>
    <_dlc_DocIdUrl xmlns="15ac8131-6f28-437f-bb89-657faef636c8">
      <Url>https://esm.sharepoint.com/sites/BAU-CLP/_layouts/15/DocIdRedir.aspx?ID=ESM1-244363895-25532</Url>
      <Description>ESM1-244363895-25532</Description>
    </_dlc_DocIdUrl>
  </documentManagement>
</p:properties>
</file>

<file path=customXml/itemProps1.xml><?xml version="1.0" encoding="utf-8"?>
<ds:datastoreItem xmlns:ds="http://schemas.openxmlformats.org/officeDocument/2006/customXml" ds:itemID="{A8289DC3-18D6-4FAD-A965-4690312DF2B4}">
  <ds:schemaRefs>
    <ds:schemaRef ds:uri="http://schemas.microsoft.com/sharepoint/events"/>
  </ds:schemaRefs>
</ds:datastoreItem>
</file>

<file path=customXml/itemProps2.xml><?xml version="1.0" encoding="utf-8"?>
<ds:datastoreItem xmlns:ds="http://schemas.openxmlformats.org/officeDocument/2006/customXml" ds:itemID="{76EA8B78-FE7A-4D09-B9A7-2E3257E76F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53af3a-88be-4167-abce-2fd366c974cc"/>
    <ds:schemaRef ds:uri="15ac8131-6f28-437f-bb89-657faef636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484184-C129-47B2-95F7-1150E996B8D4}">
  <ds:schemaRefs>
    <ds:schemaRef ds:uri="http://schemas.microsoft.com/sharepoint/v3/contenttype/forms"/>
  </ds:schemaRefs>
</ds:datastoreItem>
</file>

<file path=customXml/itemProps4.xml><?xml version="1.0" encoding="utf-8"?>
<ds:datastoreItem xmlns:ds="http://schemas.openxmlformats.org/officeDocument/2006/customXml" ds:itemID="{B525A84B-8DA2-4D67-91B5-88D692DD78AF}">
  <ds:schemaRefs>
    <ds:schemaRef ds:uri="http://schemas.microsoft.com/office/2006/metadata/properties"/>
    <ds:schemaRef ds:uri="http://schemas.microsoft.com/office/infopath/2007/PartnerControls"/>
    <ds:schemaRef ds:uri="15ac8131-6f28-437f-bb89-657faef636c8"/>
    <ds:schemaRef ds:uri="a153af3a-88be-4167-abce-2fd366c974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Introduction</vt:lpstr>
      <vt:lpstr>Annual Performance Report</vt:lpstr>
      <vt:lpstr>Q1</vt:lpstr>
      <vt:lpstr>Q2</vt:lpstr>
      <vt:lpstr>Q3</vt:lpstr>
      <vt:lpstr>Q4</vt:lpstr>
      <vt:lpstr>KPI example</vt:lpstr>
      <vt:lpstr>'Q2'!KPI_3</vt:lpstr>
      <vt:lpstr>'Q3'!KPI_3</vt:lpstr>
      <vt:lpstr>'Q4'!KPI_3</vt:lpstr>
      <vt:lpstr>KPI_3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 Juettner</dc:creator>
  <cp:keywords/>
  <dc:description/>
  <cp:lastModifiedBy>Ampeglio Amore</cp:lastModifiedBy>
  <cp:revision/>
  <dcterms:created xsi:type="dcterms:W3CDTF">2016-03-18T14:13:21Z</dcterms:created>
  <dcterms:modified xsi:type="dcterms:W3CDTF">2023-12-21T09:08:22Z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0x01010005B72AC4A09CDF4C84793DB8B53C6549</vt:lpwstr>
  </property>
  <property fmtid="{D5CDD505-2E9C-101B-9397-08002B2CF9AE}" pid="3" name="TaxKeyword">
    <vt:lpwstr>;#</vt:lpwstr>
  </property>
  <property fmtid="{D5CDD505-2E9C-101B-9397-08002B2CF9AE}" pid="4" name="SV_QUERY_LIST_4F35BF76-6C0D-4D9B-82B2-816C12CF3733">
    <vt:lpwstr>empty_477D106A-C0D6-4607-AEBD-E2C9D60EA279</vt:lpwstr>
  </property>
  <property fmtid="{D5CDD505-2E9C-101B-9397-08002B2CF9AE}" pid="5" name="_ExtendedDescription">
    <vt:lpwstr/>
  </property>
  <property fmtid="{D5CDD505-2E9C-101B-9397-08002B2CF9AE}" pid="6" name="TriggerFlowInfo">
    <vt:lpwstr/>
  </property>
  <property fmtid="{D5CDD505-2E9C-101B-9397-08002B2CF9AE}" pid="7" name="MSIP_Label_1764a71f-7e5e-4aeb-ba26-1fccf4925c1d_Enabled">
    <vt:lpwstr>true</vt:lpwstr>
  </property>
  <property fmtid="{D5CDD505-2E9C-101B-9397-08002B2CF9AE}" pid="8" name="MSIP_Label_1764a71f-7e5e-4aeb-ba26-1fccf4925c1d_SetDate">
    <vt:lpwstr>2021-10-27T09:36:19Z</vt:lpwstr>
  </property>
  <property fmtid="{D5CDD505-2E9C-101B-9397-08002B2CF9AE}" pid="9" name="MSIP_Label_1764a71f-7e5e-4aeb-ba26-1fccf4925c1d_Method">
    <vt:lpwstr>Standard</vt:lpwstr>
  </property>
  <property fmtid="{D5CDD505-2E9C-101B-9397-08002B2CF9AE}" pid="10" name="MSIP_Label_1764a71f-7e5e-4aeb-ba26-1fccf4925c1d_Name">
    <vt:lpwstr>Internal</vt:lpwstr>
  </property>
  <property fmtid="{D5CDD505-2E9C-101B-9397-08002B2CF9AE}" pid="11" name="MSIP_Label_1764a71f-7e5e-4aeb-ba26-1fccf4925c1d_SiteId">
    <vt:lpwstr>98e29ecf-22bf-49bc-85a7-51537b56ef79</vt:lpwstr>
  </property>
  <property fmtid="{D5CDD505-2E9C-101B-9397-08002B2CF9AE}" pid="12" name="MSIP_Label_1764a71f-7e5e-4aeb-ba26-1fccf4925c1d_ActionId">
    <vt:lpwstr>9e590aa4-97ec-4837-96af-d98e66ce5750</vt:lpwstr>
  </property>
  <property fmtid="{D5CDD505-2E9C-101B-9397-08002B2CF9AE}" pid="13" name="MSIP_Label_1764a71f-7e5e-4aeb-ba26-1fccf4925c1d_ContentBits">
    <vt:lpwstr>1</vt:lpwstr>
  </property>
  <property fmtid="{D5CDD505-2E9C-101B-9397-08002B2CF9AE}" pid="14" name="MediaServiceImageTags">
    <vt:lpwstr/>
  </property>
  <property fmtid="{D5CDD505-2E9C-101B-9397-08002B2CF9AE}" pid="15" name="_dlc_DocIdItemGuid">
    <vt:lpwstr>08f3a960-d75f-4949-9399-05fd84016578</vt:lpwstr>
  </property>
</Properties>
</file>